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9468" windowWidth="9720" windowHeight="6960" activeTab="0"/>
  </bookViews>
  <sheets>
    <sheet name="2023-2024" sheetId="1" r:id="rId1"/>
  </sheets>
  <definedNames>
    <definedName name="_xlnm.Print_Area" localSheetId="0">'2023-2024'!$A$1:$H$189</definedName>
  </definedNames>
  <calcPr fullCalcOnLoad="1"/>
</workbook>
</file>

<file path=xl/sharedStrings.xml><?xml version="1.0" encoding="utf-8"?>
<sst xmlns="http://schemas.openxmlformats.org/spreadsheetml/2006/main" count="386" uniqueCount="346">
  <si>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</si>
  <si>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</si>
  <si>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</si>
  <si>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</si>
  <si>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000 1 09 00000 00 0000 000</t>
  </si>
  <si>
    <t>000 1 07 00000 00 0000 000</t>
  </si>
  <si>
    <t>000 1 06 00000 00 0000 000</t>
  </si>
  <si>
    <t>000 1 05 00000 00 0000 000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</si>
  <si>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</si>
  <si>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</si>
  <si>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</si>
  <si>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организаций</t>
  </si>
  <si>
    <t>Налог на имущество организаций по имуществу, не входящему в Единую систему газоснабжения</t>
  </si>
  <si>
    <t>Налог на имущество организаций по имуществу, входящему в Единую систему газоснабжения</t>
  </si>
  <si>
    <t>НАЛОГИ, СБОРЫ И РЕГУЛЯРНЫЕ ПЛАТЕЖИ ЗА ПОЛЬЗОВАНИЕ ПРИРОДНЫМИ РЕСУРСАМИ</t>
  </si>
  <si>
    <t>Налог на добычу полезных ископаемых</t>
  </si>
  <si>
    <t>Налог на добычу общераспространенных полезных ископаемых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</si>
  <si>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</si>
  <si>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</si>
  <si>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</si>
  <si>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ЗАДОЛЖЕННОСТЬ И ПЕРЕРАСЧЕТЫ ПО ОТМЕНЕННЫМ НАЛОГАМ, СБОРАМ И ИНЫМ ОБЯЗАТЕЛЬНЫМ ПЛАТЕЖАМ</t>
  </si>
  <si>
    <t>Налог с продаж</t>
  </si>
  <si>
    <t>Прочие местные налоги и сборы, мобилизуемые на территориях муниципальных районов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</si>
  <si>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</si>
  <si>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</si>
  <si>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</si>
  <si>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</si>
  <si>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000 1 00 00000 00 0000 000</t>
  </si>
  <si>
    <t>000 1 01 02000 01 0000 110</t>
  </si>
  <si>
    <t>182 1 01 02010 01 0000 110</t>
  </si>
  <si>
    <t>182 1 01 02020 01 0000 110</t>
  </si>
  <si>
    <t>182 1 01 02030 01 0000 110</t>
  </si>
  <si>
    <t>182 1 05 01000 00 0000 110</t>
  </si>
  <si>
    <t>182 1 05 01010 01 0000 110</t>
  </si>
  <si>
    <t>182 1 05 01020 01 0000 110</t>
  </si>
  <si>
    <t>182 1 05 02000 02 0000 110</t>
  </si>
  <si>
    <t>182 1 05 03000 01 0000 110</t>
  </si>
  <si>
    <t>182 1 06 02000 02 0000 110</t>
  </si>
  <si>
    <t>182 1 06 02010 02 0000 110</t>
  </si>
  <si>
    <t>182 1 06 02020 02 0000 110</t>
  </si>
  <si>
    <t>182 1 07 01000 01 0000 110</t>
  </si>
  <si>
    <t>182 1 07 01020 01 0000 110</t>
  </si>
  <si>
    <t>000 1 08 00000 00 0000 000</t>
  </si>
  <si>
    <t>182 1 09 06010 02 0000 110</t>
  </si>
  <si>
    <t>000 1 11 00000 00 0000 000</t>
  </si>
  <si>
    <t>092 1 11 03050 05 0000 120</t>
  </si>
  <si>
    <t>011 1 11 05035 05 0000 120</t>
  </si>
  <si>
    <t>011 1 11 07015 05 0000 120</t>
  </si>
  <si>
    <t>011 1 11 08050 05 0000 120</t>
  </si>
  <si>
    <t>011 1 11 09045 05 0000 120</t>
  </si>
  <si>
    <t>000 1 12 00000 00 0000 000</t>
  </si>
  <si>
    <t>048 1 12 01000 01 0000 120</t>
  </si>
  <si>
    <t>000 1 13 00000 00 0000 000</t>
  </si>
  <si>
    <t>000 1 14 00000 00 0000 000</t>
  </si>
  <si>
    <t>011 1 14 01050 05 0000 410</t>
  </si>
  <si>
    <t>011 1 14 03050 05 0000 410</t>
  </si>
  <si>
    <t>011 1 14 03050 05 0000 440</t>
  </si>
  <si>
    <t>011 1 14 04050 05 0000 420</t>
  </si>
  <si>
    <t>011 1 14 06025 05 0000 430</t>
  </si>
  <si>
    <t>000 1 15 00000 00 0000 000</t>
  </si>
  <si>
    <t>000 1 15 02050 05 0000 140</t>
  </si>
  <si>
    <t>000 1 16 00000 00 0000 000</t>
  </si>
  <si>
    <t>000 1 17 00000 00 0000 000</t>
  </si>
  <si>
    <t>000 1 17 01050 05 0000 180</t>
  </si>
  <si>
    <t>000 1 17 05050 05 0000 180</t>
  </si>
  <si>
    <t>000 2 00 00000 00 0000 000</t>
  </si>
  <si>
    <t>092 2 02 01999 05 0000151</t>
  </si>
  <si>
    <t>092 2 02 03030 05 0000 151</t>
  </si>
  <si>
    <t>092 2 02 03033 05 0000 151</t>
  </si>
  <si>
    <t>092 2 02 03055 05 0000 151</t>
  </si>
  <si>
    <t>092 2 02 03059 05 0000 151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</si>
  <si>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</si>
  <si>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</si>
  <si>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</si>
  <si>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продажи квартир, находящихся в собственности муниципальных районов</t>
  </si>
  <si>
    <t>Средства от распоряжения и реализации конфискованного и иного имущества, обращенного в доход муниципальных районов ( в части реализации основных средсрв по указанному имуществу)</t>
  </si>
  <si>
    <t>Средства от распоряжения и реализации конфискованного и иного имущества, обращенного в доход муниципальных районов ( в части реализации материальных запасов по указанному имуществу)</t>
  </si>
  <si>
    <t>Доходы о  продажи нематериальных активов, находящихся в собственности муниципальных районов</t>
  </si>
  <si>
    <t>АДМИНИСТРАТИВНЫЕ ПЛАТЕЖИ И СБОРЫ</t>
  </si>
  <si>
    <t>Платежи, взимаемые организациями муниципальных районов за выполнение определенных функций</t>
  </si>
  <si>
    <t>ШТРАФЫ, САНКЦИИ, ВОЗМЕЩЕНИЕ УЩЕРБА</t>
  </si>
  <si>
    <t>092 2 02 03060 05 0000 151</t>
  </si>
  <si>
    <t>ПРОЧИЕ НЕНАЛОГОВЫЕ ДОХОДЫ</t>
  </si>
  <si>
    <t>Невыясненные поступления, зачисляемые в бюджеты муниципальных районов</t>
  </si>
  <si>
    <t>Прочие неналоговые доходы бюджетов муниципальных районов</t>
  </si>
  <si>
    <t>БЕЗВОЗМЕЗДНЫЕ ПОСТУПЛЕНИЯ</t>
  </si>
  <si>
    <t>Дотации бюджетам  муниципальных районов на поддержку мер по обеспечению сбалансированности бюджетов</t>
  </si>
  <si>
    <t>Безвозмездные поступления от других бюджетов бюджетной системы Российской Федерации</t>
  </si>
  <si>
    <t>182 1 05 01011 01 0000 110</t>
  </si>
  <si>
    <t>182 1 05 01021 01 0000 110</t>
  </si>
  <si>
    <t>182 1 05 02010 02 0000 110</t>
  </si>
  <si>
    <t>182 1 05 03010 01 0000 110</t>
  </si>
  <si>
    <t>182 1 05 03020 01 0000 110</t>
  </si>
  <si>
    <t>Единый сельскохозяйственный налог (за налоговые периоды, истекшие до 1 января 2011 года)</t>
  </si>
  <si>
    <t xml:space="preserve">Прочие субсидии бюджетам муниципальных районов 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</si>
  <si>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</si>
  <si>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выполнение передаваемых полномочий субъектов Российской Федерации</t>
  </si>
  <si>
    <t>182 1 05 01050 01 0000 110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</si>
  <si>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</si>
  <si>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Средства, получаемые от передачи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</si>
  <si>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Плата за выбросы загрязняющих веществ в атмосферный воздух стационарными объектами</t>
  </si>
  <si>
    <t>048 1 12 01020 01 0000 120</t>
  </si>
  <si>
    <t>Плата за выбросы загрязняющих веществ в атмосферный воздух передвижными объектами</t>
  </si>
  <si>
    <t>048 1 12 01030 01 0000 120</t>
  </si>
  <si>
    <t>Плата за выбросы загрязняющих веществ в водные объекты</t>
  </si>
  <si>
    <t>048 1 12 01040 01 0000 120</t>
  </si>
  <si>
    <t>Плата за размещение отходов производства и потребления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</si>
  <si>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</si>
  <si>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</si>
  <si>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</si>
  <si>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</si>
  <si>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Прочие доходы от компенсации затрат  бюджетов муниципальных районов</t>
  </si>
  <si>
    <t>011 1 14 02052 05 0000 410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</si>
  <si>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
</t>
  </si>
  <si>
    <t>011 1 14 02053 05 0000 410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</si>
  <si>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</si>
  <si>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011 1 14 02052 05 0000 440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</si>
  <si>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
</t>
  </si>
  <si>
    <t>011 1 14 02053 05 0000 440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</si>
  <si>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</si>
  <si>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</si>
  <si>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Субвенции бюджетам муниципальных районов на обеспечение жильем инвалидов войны и инвалидов боевых действий, участников Великой Отечественной войны, ветеранов боевыхдействий,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</si>
  <si>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Субвенции бюджетам муниципальных районов на оздоровление детей</t>
  </si>
  <si>
    <t>Субвенции бюджетам муниципальных районов на денежные выплаты медецинскому персоналу фельдшерско-акушерских пунктов, врачам, фельдшерам и медицинским сестрам скорой помощи</t>
  </si>
  <si>
    <t>Субвенции бюджетам муниципальных районов на государственную поддержку внедрения комплексных мер модернизации образования</t>
  </si>
  <si>
    <t>Прочие дотации бюджетам муниципальных районов</t>
  </si>
  <si>
    <t>ВСЕГО ДОХОДОВ</t>
  </si>
  <si>
    <t>Код бюджетной классификации</t>
  </si>
  <si>
    <t>Наименование доходов</t>
  </si>
  <si>
    <t>НАЛОГОВЫЕ  И  НЕНАЛОГОВЫЕ  ДОХОДЫ</t>
  </si>
  <si>
    <t>НАЛОГОВЫЕ ДОХОДЫ</t>
  </si>
  <si>
    <t>Налог на доходы физических лиц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</si>
  <si>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</si>
  <si>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</si>
  <si>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</si>
  <si>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</si>
  <si>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092 2 02 01009 05 0000151</t>
  </si>
  <si>
    <t>Дотации бюджетам на поощрение достижения наилучших показателей деятельности  органов местного самоуправления</t>
  </si>
  <si>
    <t xml:space="preserve">Субсидии бюджетам бюджетной системы Российской Федерации (межбюджетные субсидии)
</t>
  </si>
  <si>
    <t>Субвенции на оздоровление детей школьного возраста до 15 лет в рамках подпрограммы "Охрана семьи и детей" государственной программы Республики Алтай "Обеспечение социальной защищенности и занятости населения" (через Министерство труда и социального развития Республики Алтай)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</si>
  <si>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</si>
  <si>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</si>
  <si>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</si>
  <si>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100 1 03 02230 01 0000 110</t>
  </si>
  <si>
    <t>100 1 03 02240 01 0000 110</t>
  </si>
  <si>
    <t>100 1 03 02250 01 0000 110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</si>
  <si>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</si>
  <si>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</si>
  <si>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</si>
  <si>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</si>
  <si>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</si>
  <si>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182 1 09 07053 05 0000 110</t>
  </si>
  <si>
    <t xml:space="preserve">Дотации бюджетам бюджетной системы Российской Федерации
</t>
  </si>
  <si>
    <t>Софинансирование расходов на реализацию мероприятий федеральной целевой программы "Устойчивое развитие сельских территорий на 2014 - 2017 годы и на период до 2020 года" в части предоставления субсидии на обеспечение жильем граждан Российской Федерации, проживающих в сельской местности (через Министерство сельского хозяйства Республики Алтай)</t>
  </si>
  <si>
    <t>Софинансирование расходов на реализацию мероприятий федеральной целевой программы "Устойчивое развитие сельских территорий на 2014 - 2017 годы и на период до 2020 года" в части предоставления субсидии на софинансирование капитальных вложений в объекты муниципальной собственности  (через Министерство сельского хозяйства Республики Алтай)</t>
  </si>
  <si>
    <t xml:space="preserve">Субвенции бюджетам бюджетной системы Российской Федерации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</si>
  <si>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</si>
  <si>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Субвенции бюджетам муниципальных районов на осуществление полномочий Российской Федерации по контролю качества образования, лицензированию и государственной аккредитации образовательной деятельности, надзору и контролю за соблюдением законодательства в области образования
</t>
  </si>
  <si>
    <t xml:space="preserve">Иные межбюджетные трансферты
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</si>
  <si>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</si>
  <si>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</si>
  <si>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</si>
  <si>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</si>
  <si>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</si>
  <si>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</si>
  <si>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092 2 02 15002 05 0000 151</t>
  </si>
  <si>
    <t>Субсидии на разработку комплексной схемы организации дорожного движения (КСОДД) на территории муниципальных образований в Республике Алтай</t>
  </si>
  <si>
    <t>011 1 11 05013 05 0000 120</t>
  </si>
  <si>
    <t>Доходы, получаемые в виде арендной платы за земельные участки, государственная  собственность на 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</si>
  <si>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011 1 14 06013 05 0000 430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</si>
  <si>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</si>
  <si>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 образовательную деятельность по имеющим государственную аккредитацию основным общеобразовательным программам </t>
  </si>
  <si>
    <t>Субсидии на предоставление ежемесячной надбавки к заработной плате молодым специалистам в муниципальных образовательных организациях</t>
  </si>
  <si>
    <t xml:space="preserve">Субсидии на софинансирование мероприятий, направленных на обеспечение горячим  питанием учащихся муниципальных общеобразовательных организаций в Республике Алтай из малообеспеченных семей </t>
  </si>
  <si>
    <t xml:space="preserve">Субвенции на 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 </t>
  </si>
  <si>
    <t>18-В13</t>
  </si>
  <si>
    <t xml:space="preserve">Субсидии бюджетам муниципальных районов на  софинансирование капитальных вложений в объекты муниципальной собственности
</t>
  </si>
  <si>
    <t>18-А05</t>
  </si>
  <si>
    <t>Субсидии на софинансирование расходов, на реализацию мероприятий по содействию созданию в Республике Алтай (исходя из прогнозируемой потребности) новых мест в общеебразовательных организациях в части проведения капитального ремонта, реконструкции, строительства зданий, пристроя к зданиям общеобразовательных организаций в рамках реализации проекта "Создание новых мест в общеобразовательных организациях"</t>
  </si>
  <si>
    <t>Субсидии бюджетам муниципальных районов на реализацию мероприятий по содействию созданию в субъектах Российской Федерации новых мест в общеобразовательных организациях</t>
  </si>
  <si>
    <t>Субсидии бюджетам муниципальных районов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</si>
  <si>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18-В95</t>
  </si>
  <si>
    <t>011 1 13 02995 05 0000 130</t>
  </si>
  <si>
    <t xml:space="preserve">Дотации на выравнивание бюджетной обеспеченности муниципальных районов (городского округа) из Регионального фонда финансовой поддержки муниципальных районов (городского округа)  </t>
  </si>
  <si>
    <t xml:space="preserve"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 </t>
  </si>
  <si>
    <t xml:space="preserve">Субвенции на реализацию государственных полномочий Республики Алтай, связанных с организацией и обеспечением отдыха и оздоровления детей 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</si>
  <si>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 </t>
  </si>
  <si>
    <t>Субвенции на осуществление государственных полномочий Республики Алтай по хранению, комплектованию, учету и использованию архивных документов, относящихся к государственной собственности Республики Алтай и находящихся на территории муниципальных образований в Республике Алтай</t>
  </si>
  <si>
    <t xml:space="preserve"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 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</si>
  <si>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</t>
  </si>
  <si>
    <t xml:space="preserve"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 </t>
  </si>
  <si>
    <t xml:space="preserve">Плата за размещение отходов производства </t>
  </si>
  <si>
    <t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</t>
  </si>
  <si>
    <t xml:space="preserve">Субвенции на осуществление государственных полномочий Республики Алтай по  уведомительной регистрации  коллективных договоров, территориальных соглашений, отраслевых, (межотраслевых) соглашений и иных соглашений, заключаемых на территориальном уровне социального партнерства </t>
  </si>
  <si>
    <t>Субвенции  на осуществление первичного воинского учета на территориях, где отсутствуют военные комиссариаты</t>
  </si>
  <si>
    <t xml:space="preserve">Субвенции на выплату родителям (законным представителям)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</t>
  </si>
  <si>
    <t>000 1 08 03010 01 1000 110</t>
  </si>
  <si>
    <t>011 1 08 07084 01 1000 110</t>
  </si>
  <si>
    <t>011 1 08 07150 01 1000 110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</si>
  <si>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</si>
  <si>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Обеспечение устойчивого развития сельских территорий (субсидии на улучшение жилищных условий граждан, проживающих в сельской местности, в том числе молодых семей и молодых специалистов)</t>
  </si>
  <si>
    <t>Субсидии на софинансирование капитальных вложений в объекты муниципальной собственности в рамках создания новых мест в общеобразовательных организациях</t>
  </si>
  <si>
    <t xml:space="preserve"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 </t>
  </si>
  <si>
    <t>092 2 02 15001 05 0000 150</t>
  </si>
  <si>
    <t>092 2 02 25520 05 0000 150</t>
  </si>
  <si>
    <t>092 2 02 29999 05 0000 150</t>
  </si>
  <si>
    <t>092 2 02 30024 05 0000 150</t>
  </si>
  <si>
    <t>092 2 02 35118 05 0000 150</t>
  </si>
  <si>
    <t>092 2 02 35176 05 0000 150</t>
  </si>
  <si>
    <t>100 1 03 02231 01 0000 110</t>
  </si>
  <si>
    <t>100 1 03 02241 01 0000 110</t>
  </si>
  <si>
    <t>100 1 03 02251 01 0000 110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</si>
  <si>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</si>
  <si>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</si>
  <si>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</si>
  <si>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092 2 02 25567 05 0000 150</t>
  </si>
  <si>
    <t>Субсидии бюджетам муниципальных районов на обеспечение устойчивого развития сельских территорий</t>
  </si>
  <si>
    <t>Субсидии бюджетам муниципальных районов на реализацию государственных программ субъектов Российской Федерации в области использования и охраны водных объектов</t>
  </si>
  <si>
    <t>092 2 02 25065 05 0000 150</t>
  </si>
  <si>
    <t>092 2 02 20077 05 0000 150</t>
  </si>
  <si>
    <t xml:space="preserve">                     образования "Усть-Коксинский район" Республики Алтай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</si>
  <si>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</si>
  <si>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092 2 02 25519 05 0000 150</t>
  </si>
  <si>
    <t xml:space="preserve"> Субсидия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  
</t>
  </si>
  <si>
    <t xml:space="preserve"> Субсидия на поддержку отрасли культуры (Государственная поддержка лучших работников сельских учреждений культуры)
</t>
  </si>
  <si>
    <t xml:space="preserve"> Субсидия на поддержку отрасли культуры (Государственная поддержка лучших сельских учреждений культуры)
</t>
  </si>
  <si>
    <t>19-А09-0002</t>
  </si>
  <si>
    <t>011 1 16 07090 05 0000 140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</si>
  <si>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
</t>
  </si>
  <si>
    <t xml:space="preserve"> Субсидии на осуществление выплат вознаграждения за добровольную сдачу незаконно хранящегося огнестрельного оружия, боеприпасов, взрывчатых веществ и взрывчатых устройств  
</t>
  </si>
  <si>
    <t>Е-19</t>
  </si>
  <si>
    <t>Б-98</t>
  </si>
  <si>
    <t>Субсидии бюджетам муниципальных районов на реализацию мероприятий по обеспечению жильем молодых семей</t>
  </si>
  <si>
    <t>Д-40</t>
  </si>
  <si>
    <t>Субсидии на софинансирование капитальных вложений в объекты муниципальной собственности в рамках создания  новых мест в общеобразовательных организациях</t>
  </si>
  <si>
    <t xml:space="preserve">Реализация мероприятий Федеральной целевой программы "Увековечение памяти погибших при защите Отечества на 2019-2024 годы)" </t>
  </si>
  <si>
    <t>092 2 02 25159 05 0000 150</t>
  </si>
  <si>
    <t>092 2 02 25299 05 0000 150</t>
  </si>
  <si>
    <t>Субсидии на софинансирование расходов местных бюджетов на оплату труда и начисления на выплаты по оплате труда работников бюджетной сферы в Республике Алтай</t>
  </si>
  <si>
    <t>092 2 02 25255 05 0000 150</t>
  </si>
  <si>
    <t>Субсидии бюджетам муниципальных районов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</si>
  <si>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Субсидии бюджетам муниципальных районов на обеспечение комплексного развития сельских территорий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</si>
  <si>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</si>
  <si>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</si>
  <si>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</si>
  <si>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муниципальных районов на поддержку отрасли культуры</t>
  </si>
  <si>
    <t xml:space="preserve"> Субсидии на софинансирование мероприятий, направленных на обеспечение горячим питанием учащихся  5-11 классов муниципальных общеобразовательных организаций в Республике Алтай из малообеспеченных семей   
</t>
  </si>
  <si>
    <t>20-53030-00000-00000</t>
  </si>
  <si>
    <t>Межбюджетные трансферты, передаваемые бюджетам муниципальных районов на реализацию мероприятий индивидуальных программ социально-экономического развития Республики Алтай, Республики Карелия и Республики Тыва</t>
  </si>
  <si>
    <t>20-53210-00000-00007</t>
  </si>
  <si>
    <t xml:space="preserve">Сумма  2023 год в рублях </t>
  </si>
  <si>
    <t>Изменения 2023 год</t>
  </si>
  <si>
    <t xml:space="preserve">Сумма с учетом изменений 2023 год в рублях </t>
  </si>
  <si>
    <t>048 1 12 01010 01 6000 120</t>
  </si>
  <si>
    <t>048 1 12 01041 01 6000 120</t>
  </si>
  <si>
    <t>906 1 16 02010 02 0001 140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</si>
  <si>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</si>
  <si>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903 1 16 01053 01 0000 140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</si>
  <si>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</si>
  <si>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903 1 16 01063 01 0000 140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</si>
  <si>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</si>
  <si>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903 1 16 01073 01 0000 140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</si>
  <si>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</si>
  <si>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903 1 16 01123 01 0002 140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</si>
  <si>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</si>
  <si>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</si>
  <si>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074 2 02 25097 05 0000 150</t>
  </si>
  <si>
    <t>074 2 02 25304 05 0000 150</t>
  </si>
  <si>
    <t xml:space="preserve">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   
</t>
  </si>
  <si>
    <t>057 2 02 25467 05 0000 150</t>
  </si>
  <si>
    <t>011 2 02 25497 05 0000 150</t>
  </si>
  <si>
    <t>057 2 02 25519 05 0000 150</t>
  </si>
  <si>
    <t>Государственная поддержка отрасли культуры (субсидии на реализацию мероприятий по модернизации муниципальных детских школ искусств по видам искусств)</t>
  </si>
  <si>
    <t>011 2 02 25576 05 0000 150</t>
  </si>
  <si>
    <t>Субсидии бюджетам муниципальных районов на обеспечение комплексного развития сельских территорий (Социальное обеспечение населения)</t>
  </si>
  <si>
    <t>074 2 02 25576 05 0000 150</t>
  </si>
  <si>
    <t>Субсидии бюджетам муниципальных районов на обеспечение комплексного развития сельских территорий (субсидии на реализацию проектов комплексного развития  сельских территорий в части капитальных вложений в объекты муниципальной собственности)</t>
  </si>
  <si>
    <t>Субсидии бюджетам муниципальных районов на обеспечение комплексного развития сельских территорий (субсидии на реализацию проектов комплексного развития  сельских территорий)</t>
  </si>
  <si>
    <t>000 2 02 29999 05 0000 150</t>
  </si>
  <si>
    <t>074 2 02 29999 05 0000 150</t>
  </si>
  <si>
    <t>011 2 02 29999 05 0000 150</t>
  </si>
  <si>
    <t>000 2 02 30000 00 0000 150</t>
  </si>
  <si>
    <t>000 2 02 30024 05 0000 150</t>
  </si>
  <si>
    <t>074 2 02 30024 05 0000 150</t>
  </si>
  <si>
    <t>011 2 02 30024 05 0000 150</t>
  </si>
  <si>
    <t>Субвенции на осуществление отдельных государственных полномочий Республики Алтай по организации мероприятий при осуществлении деятельности по  обращению с  животными без владельцев на территории Республики Алтай</t>
  </si>
  <si>
    <t>074 2 02 30029 05 0000 150</t>
  </si>
  <si>
    <t>011 2 02 35120 05 0000 150</t>
  </si>
  <si>
    <t>011 2 02 35135 05 0000 150</t>
  </si>
  <si>
    <t>000 2 02 40000 00 0000 150</t>
  </si>
  <si>
    <t>092 2 02 40014 05 0000 150</t>
  </si>
  <si>
    <t>Межбюджетные     трансферты,     передаваемые      бюджетам муниципальных   районов   из    бюджетов       поселений на осуществление части полномочий по решению вопросов местного  значения в соответствии с заключенными соглашениями</t>
  </si>
  <si>
    <t>011 2 02 40014 05 0000 150</t>
  </si>
  <si>
    <t>074 2 02 45303 05 0000 150</t>
  </si>
  <si>
    <t>000 2 02 45321 05 0000 150</t>
  </si>
  <si>
    <t>011 2 02 45321 05 0000 150</t>
  </si>
  <si>
    <t>Иные межбюджетные трансферты на реализацию мероприятий индивидуальных программы социально-экономического развития Республики Алтай (проекты комплексного развития сельских территорий)</t>
  </si>
  <si>
    <t>074 2 02 45321 05 0000 150</t>
  </si>
  <si>
    <t>Иные межбюджетные трансферты на реализацию мероприятий индивидуальных программы социально-экономического развития Республики Алтай (капитальный ремонт и реконструкция образовательных организаций)</t>
  </si>
  <si>
    <t>21-50970-00000-00000</t>
  </si>
  <si>
    <t>21-54670-00000-00000</t>
  </si>
  <si>
    <t>21-55760-0000-03000</t>
  </si>
  <si>
    <t>21-55760-0000-04000</t>
  </si>
  <si>
    <t>092 2 02 03027 05 0000 150</t>
  </si>
  <si>
    <t>Субсидии бюджетам муниципальных районов на реализацию мероприятий по созданию в субъектах Российской Федерации новых мест в общеобразовательных организациях</t>
  </si>
  <si>
    <t>Объем поступления доходов в местный бюджет в 2023и 2024 годах</t>
  </si>
  <si>
    <t>к  решению "О внесении изменений  и дополнений в решение  «О бюджете муниципального образования " Усть-Коксинский район"  РА  на 2022 год     и плановый период 2023 и 2024 годов»</t>
  </si>
  <si>
    <t>на 2022 год и на плановый период 2023 и 2024 годов"</t>
  </si>
  <si>
    <t>048 1 12 01042 01 6000 120</t>
  </si>
  <si>
    <t>Плата за размещение твердых коммунальных отходов</t>
  </si>
  <si>
    <t>182 1 16 10129 01 0000 140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</si>
  <si>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</si>
  <si>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182 1 16 10123 01 0041 140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</si>
  <si>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</si>
  <si>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188 1 16 10123 01 0051 140</t>
  </si>
  <si>
    <t xml:space="preserve">  </t>
  </si>
  <si>
    <t>992 2 02 40014 05 0000 150</t>
  </si>
  <si>
    <t>Субсидии на софинансирование расходных обязательств, связанных с участием муниципальных образований в проведении мероприятий по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</si>
  <si>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Создание новых мест в общеобразовательных организациях ( капитальные вложения в объекты муниципальной собственности)</t>
  </si>
  <si>
    <t xml:space="preserve">Сумма  2024 год в рублях </t>
  </si>
  <si>
    <t>074 2 02 25520 05 0000 150</t>
  </si>
  <si>
    <t>000 2 02 25520 05 0000 150</t>
  </si>
  <si>
    <t>000 2 02 25519 05 0000 150</t>
  </si>
  <si>
    <t>000 2 02 40014 05 0000 150</t>
  </si>
  <si>
    <t xml:space="preserve">                       образования "Усть-Коксинский район" Республики Алтай</t>
  </si>
  <si>
    <t xml:space="preserve">ДОХОДЫ ОТ ОКАЗАНИЯ ПЛАТНЫХ УСЛУГ  И КОМПЕНСАЦИИ ЗАТРАТ ГОСУДАРСТВА
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</si>
  <si>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</si>
  <si>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 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</si>
  <si>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Межбюджетные трансферты, предоставленные 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</si>
  <si>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</si>
  <si>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000 2 02 30029 05 0000 150</t>
  </si>
  <si>
    <t>000 2 02 00000 00 0000 000</t>
  </si>
  <si>
    <t>000 2 02 10000 00 0000 150</t>
  </si>
  <si>
    <t>000 2 02 20000 00 0000 150</t>
  </si>
  <si>
    <t xml:space="preserve">                   Приложение 4</t>
  </si>
  <si>
    <t>22-53040-00000-00000</t>
  </si>
  <si>
    <t>22-53210-00000-00028</t>
  </si>
  <si>
    <t>22-54970-00000-00000</t>
  </si>
  <si>
    <t>22-55760-00000-00000</t>
  </si>
  <si>
    <t>22-55190-00000-00000</t>
  </si>
  <si>
    <t>22-55190-00000-02000</t>
  </si>
  <si>
    <t>Изменения 2024 год</t>
  </si>
  <si>
    <t xml:space="preserve">Сумма с учетом изменений 2024 год в рублях </t>
  </si>
  <si>
    <t xml:space="preserve">   </t>
  </si>
  <si>
    <t xml:space="preserve">                               к Решению о бюджете Муниципального</t>
  </si>
  <si>
    <t xml:space="preserve">                                 Приложение 3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</si>
</sst>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53">
    <font>
      <sz val="10"/>
      <name val="Arial"/>
      <family val="0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9"/>
      <color indexed="8"/>
      <name val="Times New Roman"/>
      <family val="1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1"/>
      <color indexed="8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9"/>
      <color rgb="FF000000"/>
      <name val="Times New Roman"/>
      <family val="1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9" fontId="32" fillId="20" borderId="1">
      <alignment horizontal="left" wrapText="1"/>
      <protection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3" fillId="27" borderId="2" applyNumberFormat="0" applyAlignment="0" applyProtection="0"/>
    <xf numFmtId="0" fontId="34" fillId="28" borderId="3" applyNumberFormat="0" applyAlignment="0" applyProtection="0"/>
    <xf numFmtId="0" fontId="35" fillId="28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>
      <alignment/>
      <protection/>
    </xf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59">
    <xf numFmtId="0" fontId="0" fillId="0" borderId="0" xfId="0" applyAlignment="1">
      <alignment/>
    </xf>
    <xf numFmtId="0" fontId="7" fillId="34" borderId="0" xfId="0" applyFont="1" applyFill="1" applyAlignment="1">
      <alignment horizontal="left" vertical="center"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 horizontal="right"/>
    </xf>
    <xf numFmtId="0" fontId="6" fillId="34" borderId="0" xfId="0" applyFont="1" applyFill="1" applyBorder="1" applyAlignment="1">
      <alignment horizontal="right" wrapText="1"/>
    </xf>
    <xf numFmtId="0" fontId="6" fillId="34" borderId="0" xfId="0" applyFont="1" applyFill="1" applyAlignment="1">
      <alignment horizontal="right"/>
    </xf>
    <xf numFmtId="0" fontId="7" fillId="34" borderId="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 horizontal="right" wrapText="1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3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left" vertical="top" wrapText="1"/>
    </xf>
    <xf numFmtId="0" fontId="1" fillId="34" borderId="11" xfId="0" applyFont="1" applyFill="1" applyBorder="1" applyAlignment="1">
      <alignment horizontal="left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top"/>
    </xf>
    <xf numFmtId="0" fontId="5" fillId="34" borderId="11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 wrapText="1"/>
    </xf>
    <xf numFmtId="4" fontId="5" fillId="34" borderId="11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3" fillId="34" borderId="11" xfId="0" applyNumberFormat="1" applyFont="1" applyFill="1" applyBorder="1" applyAlignment="1">
      <alignment horizontal="left" vertical="center" wrapText="1"/>
    </xf>
    <xf numFmtId="4" fontId="4" fillId="34" borderId="11" xfId="0" applyNumberFormat="1" applyFont="1" applyFill="1" applyBorder="1" applyAlignment="1">
      <alignment horizontal="center" vertical="center" wrapText="1"/>
    </xf>
    <xf numFmtId="0" fontId="2" fillId="34" borderId="11" xfId="0" applyNumberFormat="1" applyFont="1" applyFill="1" applyBorder="1" applyAlignment="1">
      <alignment horizontal="left" vertical="center" wrapText="1"/>
    </xf>
    <xf numFmtId="49" fontId="3" fillId="34" borderId="11" xfId="0" applyNumberFormat="1" applyFont="1" applyFill="1" applyBorder="1" applyAlignment="1">
      <alignment horizontal="left" vertical="center" wrapText="1"/>
    </xf>
    <xf numFmtId="4" fontId="4" fillId="34" borderId="11" xfId="0" applyNumberFormat="1" applyFont="1" applyFill="1" applyBorder="1" applyAlignment="1">
      <alignment horizontal="center" vertical="center"/>
    </xf>
    <xf numFmtId="0" fontId="4" fillId="34" borderId="11" xfId="53" applyNumberFormat="1" applyFont="1" applyFill="1" applyBorder="1" applyAlignment="1">
      <alignment horizontal="justify" vertical="center" wrapText="1"/>
      <protection/>
    </xf>
    <xf numFmtId="0" fontId="49" fillId="34" borderId="11" xfId="0" applyFont="1" applyFill="1" applyBorder="1" applyAlignment="1">
      <alignment horizontal="left" vertical="center" wrapText="1"/>
    </xf>
    <xf numFmtId="4" fontId="5" fillId="34" borderId="11" xfId="0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justify" vertical="center" wrapText="1" shrinkToFit="1"/>
    </xf>
    <xf numFmtId="0" fontId="3" fillId="34" borderId="12" xfId="0" applyFont="1" applyFill="1" applyBorder="1" applyAlignment="1">
      <alignment horizontal="left" vertical="center" wrapText="1"/>
    </xf>
    <xf numFmtId="0" fontId="10" fillId="34" borderId="12" xfId="0" applyFont="1" applyFill="1" applyBorder="1" applyAlignment="1">
      <alignment horizontal="left" vertical="top" wrapText="1"/>
    </xf>
    <xf numFmtId="0" fontId="3" fillId="34" borderId="12" xfId="0" applyFont="1" applyFill="1" applyBorder="1" applyAlignment="1">
      <alignment horizontal="left" vertical="top" wrapText="1"/>
    </xf>
    <xf numFmtId="0" fontId="3" fillId="34" borderId="12" xfId="0" applyFont="1" applyFill="1" applyBorder="1" applyAlignment="1">
      <alignment horizontal="left" vertical="top" wrapText="1"/>
    </xf>
    <xf numFmtId="0" fontId="4" fillId="34" borderId="11" xfId="0" applyFont="1" applyFill="1" applyBorder="1" applyAlignment="1">
      <alignment horizontal="justify" vertical="center" wrapText="1"/>
    </xf>
    <xf numFmtId="0" fontId="4" fillId="34" borderId="11" xfId="0" applyNumberFormat="1" applyFont="1" applyFill="1" applyBorder="1" applyAlignment="1">
      <alignment horizontal="justify" vertical="center" wrapText="1"/>
    </xf>
    <xf numFmtId="0" fontId="49" fillId="34" borderId="11" xfId="53" applyNumberFormat="1" applyFont="1" applyFill="1" applyBorder="1" applyAlignment="1">
      <alignment horizontal="justify" vertical="center" wrapText="1"/>
      <protection/>
    </xf>
    <xf numFmtId="49" fontId="50" fillId="34" borderId="1" xfId="33" applyFont="1" applyFill="1" applyProtection="1">
      <alignment horizontal="left" wrapText="1"/>
      <protection/>
    </xf>
    <xf numFmtId="0" fontId="51" fillId="34" borderId="11" xfId="0" applyFont="1" applyFill="1" applyBorder="1" applyAlignment="1">
      <alignment horizontal="left" vertical="center" wrapText="1"/>
    </xf>
    <xf numFmtId="1" fontId="4" fillId="34" borderId="11" xfId="0" applyNumberFormat="1" applyFont="1" applyFill="1" applyBorder="1" applyAlignment="1" applyProtection="1">
      <alignment horizontal="left" vertical="center" wrapText="1"/>
      <protection locked="0"/>
    </xf>
    <xf numFmtId="0" fontId="4" fillId="34" borderId="11" xfId="0" applyFont="1" applyFill="1" applyBorder="1" applyAlignment="1">
      <alignment horizontal="justify" vertical="center"/>
    </xf>
    <xf numFmtId="0" fontId="4" fillId="34" borderId="11" xfId="0" applyNumberFormat="1" applyFont="1" applyFill="1" applyBorder="1" applyAlignment="1">
      <alignment horizontal="left" vertical="center" wrapText="1"/>
    </xf>
    <xf numFmtId="0" fontId="4" fillId="34" borderId="11" xfId="53" applyFont="1" applyFill="1" applyBorder="1" applyAlignment="1">
      <alignment horizontal="justify" vertical="center" wrapText="1"/>
      <protection/>
    </xf>
    <xf numFmtId="0" fontId="52" fillId="34" borderId="11" xfId="0" applyFont="1" applyFill="1" applyBorder="1" applyAlignment="1">
      <alignment vertical="top" wrapText="1"/>
    </xf>
    <xf numFmtId="0" fontId="50" fillId="34" borderId="11" xfId="0" applyFont="1" applyFill="1" applyBorder="1" applyAlignment="1">
      <alignment vertical="top" wrapText="1"/>
    </xf>
    <xf numFmtId="0" fontId="50" fillId="34" borderId="11" xfId="0" applyFont="1" applyFill="1" applyBorder="1" applyAlignment="1">
      <alignment vertical="center" wrapText="1"/>
    </xf>
    <xf numFmtId="0" fontId="52" fillId="34" borderId="11" xfId="0" applyFont="1" applyFill="1" applyBorder="1" applyAlignment="1">
      <alignment vertical="center" wrapText="1"/>
    </xf>
    <xf numFmtId="0" fontId="43" fillId="0" borderId="0" xfId="53">
      <alignment/>
      <protection/>
    </xf>
    <xf numFmtId="2" fontId="7" fillId="35" borderId="0" xfId="0" applyNumberFormat="1" applyFont="1" applyFill="1" applyAlignment="1">
      <alignment horizontal="left"/>
    </xf>
    <xf numFmtId="0" fontId="1" fillId="34" borderId="11" xfId="0" applyNumberFormat="1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6" fillId="34" borderId="0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right" wrapText="1"/>
    </xf>
    <xf numFmtId="0" fontId="7" fillId="34" borderId="0" xfId="0" applyFont="1" applyFill="1" applyAlignment="1">
      <alignment horizontal="right"/>
    </xf>
    <xf numFmtId="0" fontId="5" fillId="34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9"/>
  <sheetViews>
    <sheetView tabSelected="1" view="pageBreakPreview" zoomScaleSheetLayoutView="100" zoomScalePageLayoutView="0" workbookViewId="0" topLeftCell="A1">
      <selection activeCell="E2" sqref="E2:H4"/>
    </sheetView>
  </sheetViews>
  <sheetFormatPr defaultColWidth="9.140625" defaultRowHeight="36" customHeight="1"/>
  <cols>
    <col min="1" max="1" width="29.140625" style="1" bestFit="1" customWidth="1"/>
    <col min="2" max="2" width="58.57421875" style="1" customWidth="1"/>
    <col min="3" max="3" width="22.28125" style="2" hidden="1" customWidth="1"/>
    <col min="4" max="4" width="12.7109375" style="3" customWidth="1"/>
    <col min="5" max="5" width="17.57421875" style="3" customWidth="1"/>
    <col min="6" max="6" width="19.57421875" style="3" hidden="1" customWidth="1"/>
    <col min="7" max="7" width="12.7109375" style="3" customWidth="1"/>
    <col min="8" max="8" width="16.00390625" style="3" customWidth="1"/>
    <col min="9" max="9" width="23.140625" style="2" hidden="1" customWidth="1"/>
    <col min="10" max="10" width="8.8515625" style="2" hidden="1" customWidth="1"/>
    <col min="11" max="11" width="24.28125" style="2" hidden="1" customWidth="1"/>
    <col min="12" max="15" width="8.8515625" style="2" hidden="1" customWidth="1"/>
    <col min="16" max="16384" width="8.8515625" style="2" customWidth="1"/>
  </cols>
  <sheetData>
    <row r="1" spans="5:8" ht="16.5" customHeight="1">
      <c r="E1" s="57" t="s">
        <v>345</v>
      </c>
      <c r="F1" s="57"/>
      <c r="G1" s="57"/>
      <c r="H1" s="57"/>
    </row>
    <row r="2" spans="5:8" ht="22.5" customHeight="1">
      <c r="E2" s="56" t="s">
        <v>306</v>
      </c>
      <c r="F2" s="56"/>
      <c r="G2" s="56"/>
      <c r="H2" s="56"/>
    </row>
    <row r="3" spans="5:8" ht="12.75" customHeight="1">
      <c r="E3" s="56"/>
      <c r="F3" s="56"/>
      <c r="G3" s="56"/>
      <c r="H3" s="56"/>
    </row>
    <row r="4" spans="5:8" ht="15.75" customHeight="1">
      <c r="E4" s="56"/>
      <c r="F4" s="56"/>
      <c r="G4" s="56"/>
      <c r="H4" s="56"/>
    </row>
    <row r="5" ht="14.25" customHeight="1"/>
    <row r="6" spans="4:8" ht="12" customHeight="1">
      <c r="D6" s="54"/>
      <c r="E6" s="56" t="s">
        <v>334</v>
      </c>
      <c r="F6" s="56"/>
      <c r="G6" s="56"/>
      <c r="H6" s="56"/>
    </row>
    <row r="7" spans="5:9" ht="15" customHeight="1">
      <c r="E7" s="2" t="s">
        <v>344</v>
      </c>
      <c r="F7" s="2"/>
      <c r="H7" s="2"/>
      <c r="I7" s="4"/>
    </row>
    <row r="8" spans="5:8" ht="14.25" customHeight="1">
      <c r="E8" s="2"/>
      <c r="F8" s="4" t="s">
        <v>324</v>
      </c>
      <c r="H8" s="4" t="s">
        <v>220</v>
      </c>
    </row>
    <row r="9" spans="5:8" ht="16.5" customHeight="1">
      <c r="E9" s="2"/>
      <c r="F9" s="7" t="s">
        <v>307</v>
      </c>
      <c r="H9" s="7" t="s">
        <v>307</v>
      </c>
    </row>
    <row r="10" spans="4:8" ht="11.25" customHeight="1">
      <c r="D10" s="55"/>
      <c r="E10" s="6"/>
      <c r="F10" s="6"/>
      <c r="G10" s="54"/>
      <c r="H10" s="6"/>
    </row>
    <row r="11" spans="1:16" ht="36" customHeight="1">
      <c r="A11" s="58" t="s">
        <v>305</v>
      </c>
      <c r="B11" s="58"/>
      <c r="C11" s="58"/>
      <c r="D11" s="58"/>
      <c r="E11" s="58"/>
      <c r="F11" s="58"/>
      <c r="G11" s="58"/>
      <c r="H11" s="58"/>
      <c r="N11" s="5"/>
      <c r="O11" s="4"/>
      <c r="P11" s="4"/>
    </row>
    <row r="12" spans="1:15" ht="45.75" customHeight="1">
      <c r="A12" s="17" t="s">
        <v>127</v>
      </c>
      <c r="B12" s="17" t="s">
        <v>128</v>
      </c>
      <c r="C12" s="18" t="s">
        <v>250</v>
      </c>
      <c r="D12" s="18" t="s">
        <v>251</v>
      </c>
      <c r="E12" s="18" t="s">
        <v>252</v>
      </c>
      <c r="F12" s="18" t="s">
        <v>319</v>
      </c>
      <c r="G12" s="18" t="s">
        <v>341</v>
      </c>
      <c r="H12" s="18" t="s">
        <v>342</v>
      </c>
      <c r="I12" s="8"/>
      <c r="J12" s="8"/>
      <c r="K12" s="8"/>
      <c r="L12" s="8"/>
      <c r="M12" s="9"/>
      <c r="N12" s="10"/>
      <c r="O12" s="10"/>
    </row>
    <row r="13" spans="1:15" ht="36" customHeight="1">
      <c r="A13" s="18">
        <v>1</v>
      </c>
      <c r="B13" s="18">
        <v>2</v>
      </c>
      <c r="C13" s="20">
        <v>4</v>
      </c>
      <c r="D13" s="53">
        <v>3</v>
      </c>
      <c r="E13" s="19">
        <v>3</v>
      </c>
      <c r="F13" s="19">
        <v>4</v>
      </c>
      <c r="G13" s="19"/>
      <c r="H13" s="19">
        <v>4</v>
      </c>
      <c r="I13" s="8"/>
      <c r="J13" s="8"/>
      <c r="K13" s="8"/>
      <c r="L13" s="8"/>
      <c r="M13" s="8"/>
      <c r="N13" s="8"/>
      <c r="O13" s="8"/>
    </row>
    <row r="14" spans="1:15" ht="36" customHeight="1">
      <c r="A14" s="21" t="s">
        <v>27</v>
      </c>
      <c r="B14" s="22" t="s">
        <v>129</v>
      </c>
      <c r="C14" s="23">
        <f>C15+C56</f>
        <v>180635610</v>
      </c>
      <c r="D14" s="29">
        <f>E14-C14</f>
        <v>0</v>
      </c>
      <c r="E14" s="23">
        <f>E15+E56</f>
        <v>180635610</v>
      </c>
      <c r="F14" s="23">
        <f>F15+F56</f>
        <v>188893920</v>
      </c>
      <c r="G14" s="29">
        <f>H14-F14</f>
        <v>0</v>
      </c>
      <c r="H14" s="23">
        <f>H15+H56</f>
        <v>188893920</v>
      </c>
      <c r="I14" s="8"/>
      <c r="J14" s="8"/>
      <c r="K14" s="8"/>
      <c r="L14" s="8"/>
      <c r="M14" s="8"/>
      <c r="N14" s="8"/>
      <c r="O14" s="8"/>
    </row>
    <row r="15" spans="1:15" ht="36" customHeight="1">
      <c r="A15" s="21"/>
      <c r="B15" s="22" t="s">
        <v>130</v>
      </c>
      <c r="C15" s="23">
        <f>C16+C20+C29+C42+C46+C49+C53</f>
        <v>167237910</v>
      </c>
      <c r="D15" s="29">
        <f>E15-C15</f>
        <v>0</v>
      </c>
      <c r="E15" s="23">
        <f>E16+E20+E29+E42+E46+E49+E53</f>
        <v>167237910</v>
      </c>
      <c r="F15" s="23">
        <f>F16+F20+F29+F42+F46+F49+F53</f>
        <v>176456670</v>
      </c>
      <c r="G15" s="29">
        <f>H15-F15</f>
        <v>0</v>
      </c>
      <c r="H15" s="23">
        <f>H16+H20+H29+H42+H46+H49+H53</f>
        <v>176456670</v>
      </c>
      <c r="I15" s="8"/>
      <c r="J15" s="8"/>
      <c r="K15" s="8"/>
      <c r="L15" s="8"/>
      <c r="M15" s="8"/>
      <c r="N15" s="8"/>
      <c r="O15" s="8"/>
    </row>
    <row r="16" spans="1:15" ht="27" customHeight="1">
      <c r="A16" s="21" t="s">
        <v>28</v>
      </c>
      <c r="B16" s="22" t="s">
        <v>131</v>
      </c>
      <c r="C16" s="23">
        <f aca="true" t="shared" si="0" ref="C16:H16">C17+C18+C19</f>
        <v>79008820</v>
      </c>
      <c r="D16" s="23">
        <f t="shared" si="0"/>
        <v>0</v>
      </c>
      <c r="E16" s="23">
        <f t="shared" si="0"/>
        <v>79008820</v>
      </c>
      <c r="F16" s="23">
        <f t="shared" si="0"/>
        <v>79798700</v>
      </c>
      <c r="G16" s="23">
        <f t="shared" si="0"/>
        <v>0</v>
      </c>
      <c r="H16" s="23">
        <f t="shared" si="0"/>
        <v>79798700</v>
      </c>
      <c r="I16" s="8"/>
      <c r="J16" s="8"/>
      <c r="K16" s="8"/>
      <c r="L16" s="8"/>
      <c r="M16" s="8"/>
      <c r="N16" s="8"/>
      <c r="O16" s="8"/>
    </row>
    <row r="17" spans="1:15" ht="90" customHeight="1">
      <c r="A17" s="24" t="s">
        <v>29</v>
      </c>
      <c r="B17" s="25" t="s">
        <v>149</v>
      </c>
      <c r="C17" s="26">
        <v>78237838</v>
      </c>
      <c r="D17" s="29">
        <f aca="true" t="shared" si="1" ref="D17:D22">E17-C17</f>
        <v>0</v>
      </c>
      <c r="E17" s="26">
        <v>78237838</v>
      </c>
      <c r="F17" s="26">
        <v>79017921</v>
      </c>
      <c r="G17" s="29">
        <f aca="true" t="shared" si="2" ref="G17:G84">H17-F17</f>
        <v>0</v>
      </c>
      <c r="H17" s="26">
        <v>79017921</v>
      </c>
      <c r="I17" s="8"/>
      <c r="J17" s="8"/>
      <c r="K17" s="8"/>
      <c r="L17" s="8"/>
      <c r="M17" s="9"/>
      <c r="N17" s="9"/>
      <c r="O17" s="8"/>
    </row>
    <row r="18" spans="1:15" ht="120" customHeight="1">
      <c r="A18" s="24" t="s">
        <v>30</v>
      </c>
      <c r="B18" s="25" t="s">
        <v>132</v>
      </c>
      <c r="C18" s="26">
        <v>225805</v>
      </c>
      <c r="D18" s="29">
        <f t="shared" si="1"/>
        <v>0</v>
      </c>
      <c r="E18" s="26">
        <v>225805</v>
      </c>
      <c r="F18" s="26">
        <v>228515</v>
      </c>
      <c r="G18" s="29">
        <f t="shared" si="2"/>
        <v>0</v>
      </c>
      <c r="H18" s="26">
        <v>228515</v>
      </c>
      <c r="I18" s="8"/>
      <c r="J18" s="8"/>
      <c r="K18" s="8"/>
      <c r="L18" s="8"/>
      <c r="M18" s="8"/>
      <c r="N18" s="8"/>
      <c r="O18" s="8"/>
    </row>
    <row r="19" spans="1:15" ht="53.25" customHeight="1">
      <c r="A19" s="24" t="s">
        <v>31</v>
      </c>
      <c r="B19" s="25" t="s">
        <v>159</v>
      </c>
      <c r="C19" s="26">
        <v>545177</v>
      </c>
      <c r="D19" s="29">
        <f t="shared" si="1"/>
        <v>0</v>
      </c>
      <c r="E19" s="26">
        <v>545177</v>
      </c>
      <c r="F19" s="26">
        <v>552264</v>
      </c>
      <c r="G19" s="29">
        <f t="shared" si="2"/>
        <v>0</v>
      </c>
      <c r="H19" s="26">
        <v>552264</v>
      </c>
      <c r="I19" s="8"/>
      <c r="J19" s="8"/>
      <c r="K19" s="8"/>
      <c r="L19" s="8"/>
      <c r="M19" s="8"/>
      <c r="N19" s="8"/>
      <c r="O19" s="8"/>
    </row>
    <row r="20" spans="1:15" ht="56.25" customHeight="1">
      <c r="A20" s="21" t="s">
        <v>140</v>
      </c>
      <c r="B20" s="27" t="s">
        <v>141</v>
      </c>
      <c r="C20" s="23">
        <f>C21</f>
        <v>15168410</v>
      </c>
      <c r="D20" s="32">
        <f t="shared" si="1"/>
        <v>0</v>
      </c>
      <c r="E20" s="23">
        <f>E21</f>
        <v>15168410</v>
      </c>
      <c r="F20" s="23">
        <f>F21</f>
        <v>15076410</v>
      </c>
      <c r="G20" s="32">
        <f t="shared" si="2"/>
        <v>0</v>
      </c>
      <c r="H20" s="23">
        <f>H21</f>
        <v>15076410</v>
      </c>
      <c r="I20" s="8"/>
      <c r="J20" s="8"/>
      <c r="K20" s="8"/>
      <c r="L20" s="8"/>
      <c r="M20" s="8"/>
      <c r="N20" s="8"/>
      <c r="O20" s="8"/>
    </row>
    <row r="21" spans="1:15" ht="44.25" customHeight="1">
      <c r="A21" s="21" t="s">
        <v>142</v>
      </c>
      <c r="B21" s="27" t="s">
        <v>160</v>
      </c>
      <c r="C21" s="23">
        <f>C22+C23+C24+C25+C26+C27+C28</f>
        <v>15168410</v>
      </c>
      <c r="D21" s="32">
        <f t="shared" si="1"/>
        <v>0</v>
      </c>
      <c r="E21" s="23">
        <f>E22+E23+E24+E25+E26+E27+E28</f>
        <v>15168410</v>
      </c>
      <c r="F21" s="23">
        <f>F22+F23+F24+F25+F26+F27+F28</f>
        <v>15076410</v>
      </c>
      <c r="G21" s="32">
        <f t="shared" si="2"/>
        <v>0</v>
      </c>
      <c r="H21" s="23">
        <f>H22+H23+H24+H25+H26+H27+H28</f>
        <v>15076410</v>
      </c>
      <c r="I21" s="8"/>
      <c r="J21" s="8"/>
      <c r="K21" s="8"/>
      <c r="L21" s="8"/>
      <c r="M21" s="8"/>
      <c r="N21" s="8"/>
      <c r="O21" s="8"/>
    </row>
    <row r="22" spans="1:15" ht="81" customHeight="1" hidden="1">
      <c r="A22" s="24" t="s">
        <v>143</v>
      </c>
      <c r="B22" s="25" t="s">
        <v>150</v>
      </c>
      <c r="C22" s="26"/>
      <c r="D22" s="29">
        <f t="shared" si="1"/>
        <v>0</v>
      </c>
      <c r="E22" s="26"/>
      <c r="F22" s="26"/>
      <c r="G22" s="29">
        <f t="shared" si="2"/>
        <v>0</v>
      </c>
      <c r="H22" s="26"/>
      <c r="I22" s="8"/>
      <c r="J22" s="8"/>
      <c r="K22" s="8"/>
      <c r="L22" s="8"/>
      <c r="M22" s="8"/>
      <c r="N22" s="8"/>
      <c r="O22" s="8"/>
    </row>
    <row r="23" spans="1:15" ht="121.5" customHeight="1">
      <c r="A23" s="24" t="s">
        <v>209</v>
      </c>
      <c r="B23" s="25" t="s">
        <v>212</v>
      </c>
      <c r="C23" s="26">
        <v>6931960</v>
      </c>
      <c r="D23" s="29"/>
      <c r="E23" s="26">
        <v>6931960</v>
      </c>
      <c r="F23" s="26">
        <v>6889920</v>
      </c>
      <c r="G23" s="29"/>
      <c r="H23" s="26">
        <v>6889920</v>
      </c>
      <c r="I23" s="8"/>
      <c r="J23" s="8"/>
      <c r="K23" s="8"/>
      <c r="L23" s="8"/>
      <c r="M23" s="8"/>
      <c r="N23" s="8"/>
      <c r="O23" s="8"/>
    </row>
    <row r="24" spans="1:15" ht="97.5" customHeight="1" hidden="1">
      <c r="A24" s="24" t="s">
        <v>144</v>
      </c>
      <c r="B24" s="25" t="s">
        <v>161</v>
      </c>
      <c r="C24" s="26"/>
      <c r="D24" s="29">
        <f>E24-C24</f>
        <v>0</v>
      </c>
      <c r="E24" s="26"/>
      <c r="F24" s="26"/>
      <c r="G24" s="29">
        <f t="shared" si="2"/>
        <v>0</v>
      </c>
      <c r="H24" s="26"/>
      <c r="I24" s="8"/>
      <c r="J24" s="8"/>
      <c r="K24" s="8"/>
      <c r="L24" s="8"/>
      <c r="M24" s="8"/>
      <c r="N24" s="8"/>
      <c r="O24" s="8"/>
    </row>
    <row r="25" spans="1:15" ht="142.5" customHeight="1">
      <c r="A25" s="24" t="s">
        <v>210</v>
      </c>
      <c r="B25" s="25" t="s">
        <v>213</v>
      </c>
      <c r="C25" s="26">
        <v>50060</v>
      </c>
      <c r="D25" s="29"/>
      <c r="E25" s="26">
        <v>50060</v>
      </c>
      <c r="F25" s="26">
        <v>49750</v>
      </c>
      <c r="G25" s="29"/>
      <c r="H25" s="26">
        <v>49750</v>
      </c>
      <c r="I25" s="8"/>
      <c r="J25" s="8"/>
      <c r="K25" s="8"/>
      <c r="L25" s="8"/>
      <c r="M25" s="8"/>
      <c r="N25" s="8"/>
      <c r="O25" s="8"/>
    </row>
    <row r="26" spans="1:15" ht="84.75" customHeight="1" hidden="1">
      <c r="A26" s="24" t="s">
        <v>145</v>
      </c>
      <c r="B26" s="25" t="s">
        <v>146</v>
      </c>
      <c r="C26" s="26"/>
      <c r="D26" s="29">
        <f>E26-C26</f>
        <v>0</v>
      </c>
      <c r="E26" s="26"/>
      <c r="F26" s="26"/>
      <c r="G26" s="29">
        <f t="shared" si="2"/>
        <v>0</v>
      </c>
      <c r="H26" s="26"/>
      <c r="I26" s="8"/>
      <c r="J26" s="8"/>
      <c r="K26" s="8"/>
      <c r="L26" s="8"/>
      <c r="M26" s="8"/>
      <c r="N26" s="8"/>
      <c r="O26" s="8"/>
    </row>
    <row r="27" spans="1:15" ht="84.75" customHeight="1" hidden="1">
      <c r="A27" s="24" t="s">
        <v>147</v>
      </c>
      <c r="B27" s="25" t="s">
        <v>148</v>
      </c>
      <c r="C27" s="26"/>
      <c r="D27" s="29">
        <f>E27-C27</f>
        <v>0</v>
      </c>
      <c r="E27" s="26"/>
      <c r="F27" s="26"/>
      <c r="G27" s="29">
        <f t="shared" si="2"/>
        <v>0</v>
      </c>
      <c r="H27" s="26"/>
      <c r="I27" s="8"/>
      <c r="J27" s="8"/>
      <c r="K27" s="8"/>
      <c r="L27" s="8"/>
      <c r="M27" s="8"/>
      <c r="N27" s="8"/>
      <c r="O27" s="8"/>
    </row>
    <row r="28" spans="1:15" ht="121.5" customHeight="1">
      <c r="A28" s="24" t="s">
        <v>211</v>
      </c>
      <c r="B28" s="25" t="s">
        <v>214</v>
      </c>
      <c r="C28" s="26">
        <v>8186390</v>
      </c>
      <c r="D28" s="29"/>
      <c r="E28" s="26">
        <v>8186390</v>
      </c>
      <c r="F28" s="26">
        <v>8136740</v>
      </c>
      <c r="G28" s="29"/>
      <c r="H28" s="26">
        <v>8136740</v>
      </c>
      <c r="I28" s="8"/>
      <c r="J28" s="8"/>
      <c r="K28" s="8"/>
      <c r="L28" s="8"/>
      <c r="M28" s="8"/>
      <c r="N28" s="8"/>
      <c r="O28" s="8"/>
    </row>
    <row r="29" spans="1:15" ht="42.75" customHeight="1">
      <c r="A29" s="21" t="s">
        <v>7</v>
      </c>
      <c r="B29" s="22" t="s">
        <v>0</v>
      </c>
      <c r="C29" s="23">
        <f>C30+C36+C38+C41</f>
        <v>59072280</v>
      </c>
      <c r="D29" s="29">
        <f aca="true" t="shared" si="3" ref="D29:D39">E29-C29</f>
        <v>0</v>
      </c>
      <c r="E29" s="23">
        <f>E30+E36+E38+E41</f>
        <v>59072280</v>
      </c>
      <c r="F29" s="23">
        <f>F30+F36+F38+F41</f>
        <v>67333260</v>
      </c>
      <c r="G29" s="29">
        <f t="shared" si="2"/>
        <v>0</v>
      </c>
      <c r="H29" s="23">
        <f>H30+H36+H38+H41</f>
        <v>67333260</v>
      </c>
      <c r="I29" s="8"/>
      <c r="J29" s="8"/>
      <c r="K29" s="8"/>
      <c r="L29" s="8"/>
      <c r="M29" s="8"/>
      <c r="N29" s="8"/>
      <c r="O29" s="8"/>
    </row>
    <row r="30" spans="1:15" ht="49.5" customHeight="1">
      <c r="A30" s="24" t="s">
        <v>32</v>
      </c>
      <c r="B30" s="15" t="s">
        <v>1</v>
      </c>
      <c r="C30" s="26">
        <f>C31+C33+C35</f>
        <v>54969650</v>
      </c>
      <c r="D30" s="29">
        <f t="shared" si="3"/>
        <v>0</v>
      </c>
      <c r="E30" s="26">
        <f>E31+E33+E35</f>
        <v>54969650</v>
      </c>
      <c r="F30" s="26">
        <f>F31+F33+F35</f>
        <v>63190820</v>
      </c>
      <c r="G30" s="29">
        <f t="shared" si="2"/>
        <v>0</v>
      </c>
      <c r="H30" s="26">
        <f>H31+H33+H35</f>
        <v>63190820</v>
      </c>
      <c r="I30" s="8"/>
      <c r="J30" s="8"/>
      <c r="K30" s="8"/>
      <c r="L30" s="8"/>
      <c r="M30" s="8"/>
      <c r="N30" s="8"/>
      <c r="O30" s="8"/>
    </row>
    <row r="31" spans="1:15" ht="49.5" customHeight="1">
      <c r="A31" s="24" t="s">
        <v>33</v>
      </c>
      <c r="B31" s="15" t="s">
        <v>2</v>
      </c>
      <c r="C31" s="26">
        <f>C32</f>
        <v>35788310</v>
      </c>
      <c r="D31" s="29">
        <f t="shared" si="3"/>
        <v>0</v>
      </c>
      <c r="E31" s="26">
        <f>E32</f>
        <v>35788310</v>
      </c>
      <c r="F31" s="26">
        <f>F32</f>
        <v>38760090</v>
      </c>
      <c r="G31" s="29">
        <f t="shared" si="2"/>
        <v>0</v>
      </c>
      <c r="H31" s="26">
        <f>H32</f>
        <v>38760090</v>
      </c>
      <c r="I31" s="11"/>
      <c r="J31" s="8"/>
      <c r="K31" s="8"/>
      <c r="L31" s="8"/>
      <c r="M31" s="8"/>
      <c r="N31" s="8"/>
      <c r="O31" s="8"/>
    </row>
    <row r="32" spans="1:15" ht="49.5" customHeight="1">
      <c r="A32" s="24" t="s">
        <v>88</v>
      </c>
      <c r="B32" s="15" t="s">
        <v>2</v>
      </c>
      <c r="C32" s="26">
        <v>35788310</v>
      </c>
      <c r="D32" s="29">
        <f t="shared" si="3"/>
        <v>0</v>
      </c>
      <c r="E32" s="26">
        <v>35788310</v>
      </c>
      <c r="F32" s="26">
        <v>38760090</v>
      </c>
      <c r="G32" s="29">
        <f t="shared" si="2"/>
        <v>0</v>
      </c>
      <c r="H32" s="26">
        <v>38760090</v>
      </c>
      <c r="I32" s="8"/>
      <c r="J32" s="8"/>
      <c r="K32" s="8"/>
      <c r="L32" s="8"/>
      <c r="M32" s="8"/>
      <c r="N32" s="8"/>
      <c r="O32" s="8"/>
    </row>
    <row r="33" spans="1:15" ht="49.5" customHeight="1">
      <c r="A33" s="24" t="s">
        <v>34</v>
      </c>
      <c r="B33" s="15" t="s">
        <v>3</v>
      </c>
      <c r="C33" s="26">
        <f>C34</f>
        <v>19181340</v>
      </c>
      <c r="D33" s="29">
        <f t="shared" si="3"/>
        <v>0</v>
      </c>
      <c r="E33" s="26">
        <f>E34</f>
        <v>19181340</v>
      </c>
      <c r="F33" s="26">
        <f>F34</f>
        <v>24430730</v>
      </c>
      <c r="G33" s="29">
        <f t="shared" si="2"/>
        <v>0</v>
      </c>
      <c r="H33" s="26">
        <f>H34</f>
        <v>24430730</v>
      </c>
      <c r="I33" s="8"/>
      <c r="J33" s="8"/>
      <c r="K33" s="8"/>
      <c r="L33" s="8"/>
      <c r="M33" s="8"/>
      <c r="N33" s="8"/>
      <c r="O33" s="8"/>
    </row>
    <row r="34" spans="1:15" ht="69.75" customHeight="1">
      <c r="A34" s="24" t="s">
        <v>89</v>
      </c>
      <c r="B34" s="15" t="s">
        <v>163</v>
      </c>
      <c r="C34" s="26">
        <v>19181340</v>
      </c>
      <c r="D34" s="29">
        <f t="shared" si="3"/>
        <v>0</v>
      </c>
      <c r="E34" s="26">
        <v>19181340</v>
      </c>
      <c r="F34" s="26">
        <v>24430730</v>
      </c>
      <c r="G34" s="29">
        <f t="shared" si="2"/>
        <v>0</v>
      </c>
      <c r="H34" s="26">
        <v>24430730</v>
      </c>
      <c r="I34" s="8"/>
      <c r="J34" s="8"/>
      <c r="K34" s="8"/>
      <c r="L34" s="8"/>
      <c r="M34" s="8"/>
      <c r="N34" s="8"/>
      <c r="O34" s="8"/>
    </row>
    <row r="35" spans="1:15" ht="52.5" customHeight="1" hidden="1">
      <c r="A35" s="24" t="s">
        <v>97</v>
      </c>
      <c r="B35" s="15" t="s">
        <v>164</v>
      </c>
      <c r="C35" s="26">
        <v>0</v>
      </c>
      <c r="D35" s="29">
        <f t="shared" si="3"/>
        <v>0</v>
      </c>
      <c r="E35" s="26">
        <v>0</v>
      </c>
      <c r="F35" s="26">
        <v>0</v>
      </c>
      <c r="G35" s="29">
        <f t="shared" si="2"/>
        <v>0</v>
      </c>
      <c r="H35" s="26">
        <v>0</v>
      </c>
      <c r="I35" s="8"/>
      <c r="J35" s="8"/>
      <c r="K35" s="8"/>
      <c r="L35" s="8"/>
      <c r="M35" s="8"/>
      <c r="N35" s="8"/>
      <c r="O35" s="8"/>
    </row>
    <row r="36" spans="1:15" ht="39.75" customHeight="1">
      <c r="A36" s="24" t="s">
        <v>35</v>
      </c>
      <c r="B36" s="15" t="s">
        <v>8</v>
      </c>
      <c r="C36" s="26">
        <f>C37</f>
        <v>120000</v>
      </c>
      <c r="D36" s="29">
        <f t="shared" si="3"/>
        <v>0</v>
      </c>
      <c r="E36" s="26">
        <f>E37</f>
        <v>120000</v>
      </c>
      <c r="F36" s="26">
        <f>F37</f>
        <v>120000</v>
      </c>
      <c r="G36" s="29">
        <f t="shared" si="2"/>
        <v>0</v>
      </c>
      <c r="H36" s="26">
        <f>H37</f>
        <v>120000</v>
      </c>
      <c r="I36" s="8"/>
      <c r="J36" s="8"/>
      <c r="K36" s="8"/>
      <c r="L36" s="8"/>
      <c r="M36" s="8"/>
      <c r="N36" s="8"/>
      <c r="O36" s="8"/>
    </row>
    <row r="37" spans="1:15" ht="36" customHeight="1">
      <c r="A37" s="24" t="s">
        <v>90</v>
      </c>
      <c r="B37" s="15" t="s">
        <v>8</v>
      </c>
      <c r="C37" s="26">
        <v>120000</v>
      </c>
      <c r="D37" s="29">
        <f t="shared" si="3"/>
        <v>0</v>
      </c>
      <c r="E37" s="26">
        <v>120000</v>
      </c>
      <c r="F37" s="26">
        <v>120000</v>
      </c>
      <c r="G37" s="29">
        <f t="shared" si="2"/>
        <v>0</v>
      </c>
      <c r="H37" s="26">
        <v>120000</v>
      </c>
      <c r="I37" s="8"/>
      <c r="J37" s="8"/>
      <c r="K37" s="8"/>
      <c r="L37" s="8"/>
      <c r="M37" s="8"/>
      <c r="N37" s="8"/>
      <c r="O37" s="8"/>
    </row>
    <row r="38" spans="1:15" ht="29.25" customHeight="1">
      <c r="A38" s="24" t="s">
        <v>36</v>
      </c>
      <c r="B38" s="15" t="s">
        <v>9</v>
      </c>
      <c r="C38" s="26">
        <f>C39+C40</f>
        <v>1965460</v>
      </c>
      <c r="D38" s="29">
        <f t="shared" si="3"/>
        <v>0</v>
      </c>
      <c r="E38" s="26">
        <f>E39+E40</f>
        <v>1965460</v>
      </c>
      <c r="F38" s="26">
        <f>F39+F40</f>
        <v>1985100</v>
      </c>
      <c r="G38" s="29">
        <f t="shared" si="2"/>
        <v>0</v>
      </c>
      <c r="H38" s="26">
        <f>H39+H40</f>
        <v>1985100</v>
      </c>
      <c r="I38" s="8"/>
      <c r="J38" s="8"/>
      <c r="K38" s="8"/>
      <c r="L38" s="8"/>
      <c r="M38" s="8"/>
      <c r="N38" s="8"/>
      <c r="O38" s="8"/>
    </row>
    <row r="39" spans="1:15" ht="33.75" customHeight="1">
      <c r="A39" s="24" t="s">
        <v>91</v>
      </c>
      <c r="B39" s="15" t="s">
        <v>9</v>
      </c>
      <c r="C39" s="26">
        <v>1965460</v>
      </c>
      <c r="D39" s="29">
        <f t="shared" si="3"/>
        <v>0</v>
      </c>
      <c r="E39" s="26">
        <v>1965460</v>
      </c>
      <c r="F39" s="26">
        <v>1985100</v>
      </c>
      <c r="G39" s="29">
        <f t="shared" si="2"/>
        <v>0</v>
      </c>
      <c r="H39" s="26">
        <v>1985100</v>
      </c>
      <c r="I39" s="8"/>
      <c r="J39" s="8"/>
      <c r="K39" s="8"/>
      <c r="L39" s="8"/>
      <c r="M39" s="8"/>
      <c r="N39" s="8"/>
      <c r="O39" s="8"/>
    </row>
    <row r="40" spans="1:15" ht="39.75" customHeight="1" hidden="1">
      <c r="A40" s="24" t="s">
        <v>92</v>
      </c>
      <c r="B40" s="15" t="s">
        <v>93</v>
      </c>
      <c r="C40" s="26"/>
      <c r="D40" s="29"/>
      <c r="E40" s="26"/>
      <c r="F40" s="26"/>
      <c r="G40" s="29"/>
      <c r="H40" s="26"/>
      <c r="I40" s="8"/>
      <c r="J40" s="8"/>
      <c r="K40" s="8"/>
      <c r="L40" s="8"/>
      <c r="M40" s="8"/>
      <c r="N40" s="8"/>
      <c r="O40" s="8"/>
    </row>
    <row r="41" spans="1:15" ht="51" customHeight="1">
      <c r="A41" s="24" t="s">
        <v>133</v>
      </c>
      <c r="B41" s="15" t="s">
        <v>134</v>
      </c>
      <c r="C41" s="26">
        <v>2017170</v>
      </c>
      <c r="D41" s="29">
        <f>E41-C41</f>
        <v>0</v>
      </c>
      <c r="E41" s="26">
        <v>2017170</v>
      </c>
      <c r="F41" s="26">
        <v>2037340</v>
      </c>
      <c r="G41" s="29">
        <f t="shared" si="2"/>
        <v>0</v>
      </c>
      <c r="H41" s="26">
        <v>2037340</v>
      </c>
      <c r="I41" s="8"/>
      <c r="J41" s="8"/>
      <c r="K41" s="8"/>
      <c r="L41" s="8"/>
      <c r="M41" s="8"/>
      <c r="N41" s="8"/>
      <c r="O41" s="8"/>
    </row>
    <row r="42" spans="1:15" ht="39.75" customHeight="1">
      <c r="A42" s="21" t="s">
        <v>6</v>
      </c>
      <c r="B42" s="22" t="s">
        <v>10</v>
      </c>
      <c r="C42" s="23">
        <f>C43</f>
        <v>12210200</v>
      </c>
      <c r="D42" s="29">
        <f>E42-C42</f>
        <v>0</v>
      </c>
      <c r="E42" s="23">
        <f>E43</f>
        <v>12210200</v>
      </c>
      <c r="F42" s="23">
        <f>F43</f>
        <v>12460200</v>
      </c>
      <c r="G42" s="29">
        <f t="shared" si="2"/>
        <v>0</v>
      </c>
      <c r="H42" s="23">
        <f>H43</f>
        <v>12460200</v>
      </c>
      <c r="I42" s="8"/>
      <c r="J42" s="8"/>
      <c r="K42" s="8"/>
      <c r="L42" s="8"/>
      <c r="M42" s="8"/>
      <c r="N42" s="8"/>
      <c r="O42" s="8"/>
    </row>
    <row r="43" spans="1:15" ht="39.75" customHeight="1">
      <c r="A43" s="24" t="s">
        <v>37</v>
      </c>
      <c r="B43" s="15" t="s">
        <v>11</v>
      </c>
      <c r="C43" s="26">
        <f>C44</f>
        <v>12210200</v>
      </c>
      <c r="D43" s="29">
        <f>E43-C43</f>
        <v>0</v>
      </c>
      <c r="E43" s="26">
        <f>E44</f>
        <v>12210200</v>
      </c>
      <c r="F43" s="26">
        <f>F44</f>
        <v>12460200</v>
      </c>
      <c r="G43" s="29">
        <f t="shared" si="2"/>
        <v>0</v>
      </c>
      <c r="H43" s="26">
        <f>H44</f>
        <v>12460200</v>
      </c>
      <c r="I43" s="8"/>
      <c r="J43" s="8"/>
      <c r="K43" s="8"/>
      <c r="L43" s="8"/>
      <c r="M43" s="8"/>
      <c r="N43" s="8"/>
      <c r="O43" s="8"/>
    </row>
    <row r="44" spans="1:15" ht="39.75" customHeight="1">
      <c r="A44" s="24" t="s">
        <v>38</v>
      </c>
      <c r="B44" s="15" t="s">
        <v>12</v>
      </c>
      <c r="C44" s="26">
        <v>12210200</v>
      </c>
      <c r="D44" s="29">
        <f>E44-C44</f>
        <v>0</v>
      </c>
      <c r="E44" s="26">
        <v>12210200</v>
      </c>
      <c r="F44" s="26">
        <v>12460200</v>
      </c>
      <c r="G44" s="29">
        <f t="shared" si="2"/>
        <v>0</v>
      </c>
      <c r="H44" s="26">
        <v>12460200</v>
      </c>
      <c r="I44" s="8"/>
      <c r="J44" s="8"/>
      <c r="K44" s="8"/>
      <c r="L44" s="8"/>
      <c r="M44" s="8"/>
      <c r="N44" s="8"/>
      <c r="O44" s="8"/>
    </row>
    <row r="45" spans="1:15" ht="39.75" customHeight="1" hidden="1">
      <c r="A45" s="24" t="s">
        <v>39</v>
      </c>
      <c r="B45" s="15" t="s">
        <v>13</v>
      </c>
      <c r="C45" s="26">
        <v>0</v>
      </c>
      <c r="D45" s="29"/>
      <c r="E45" s="26">
        <v>0</v>
      </c>
      <c r="F45" s="26">
        <v>0</v>
      </c>
      <c r="G45" s="29"/>
      <c r="H45" s="26">
        <v>0</v>
      </c>
      <c r="I45" s="8"/>
      <c r="J45" s="8"/>
      <c r="K45" s="8"/>
      <c r="L45" s="8"/>
      <c r="M45" s="8"/>
      <c r="N45" s="8"/>
      <c r="O45" s="8"/>
    </row>
    <row r="46" spans="1:15" ht="39.75" customHeight="1">
      <c r="A46" s="21" t="s">
        <v>5</v>
      </c>
      <c r="B46" s="22" t="s">
        <v>14</v>
      </c>
      <c r="C46" s="23">
        <f>C47</f>
        <v>103000</v>
      </c>
      <c r="D46" s="29">
        <f aca="true" t="shared" si="4" ref="D46:D78">E46-C46</f>
        <v>0</v>
      </c>
      <c r="E46" s="23">
        <f>E47</f>
        <v>103000</v>
      </c>
      <c r="F46" s="23">
        <f>F47</f>
        <v>105000</v>
      </c>
      <c r="G46" s="29">
        <f t="shared" si="2"/>
        <v>0</v>
      </c>
      <c r="H46" s="23">
        <f>H47</f>
        <v>105000</v>
      </c>
      <c r="I46" s="8"/>
      <c r="J46" s="8"/>
      <c r="K46" s="8"/>
      <c r="L46" s="8"/>
      <c r="M46" s="8"/>
      <c r="N46" s="8"/>
      <c r="O46" s="8"/>
    </row>
    <row r="47" spans="1:15" ht="33.75" customHeight="1">
      <c r="A47" s="24" t="s">
        <v>40</v>
      </c>
      <c r="B47" s="22" t="s">
        <v>15</v>
      </c>
      <c r="C47" s="26">
        <f>C48</f>
        <v>103000</v>
      </c>
      <c r="D47" s="29">
        <f t="shared" si="4"/>
        <v>0</v>
      </c>
      <c r="E47" s="26">
        <f>E48</f>
        <v>103000</v>
      </c>
      <c r="F47" s="26">
        <f>F48</f>
        <v>105000</v>
      </c>
      <c r="G47" s="29">
        <f t="shared" si="2"/>
        <v>0</v>
      </c>
      <c r="H47" s="26">
        <f>H48</f>
        <v>105000</v>
      </c>
      <c r="I47" s="8"/>
      <c r="J47" s="8"/>
      <c r="K47" s="8"/>
      <c r="L47" s="8"/>
      <c r="M47" s="8"/>
      <c r="N47" s="8"/>
      <c r="O47" s="8"/>
    </row>
    <row r="48" spans="1:15" ht="39.75" customHeight="1">
      <c r="A48" s="24" t="s">
        <v>41</v>
      </c>
      <c r="B48" s="15" t="s">
        <v>16</v>
      </c>
      <c r="C48" s="26">
        <v>103000</v>
      </c>
      <c r="D48" s="29">
        <f t="shared" si="4"/>
        <v>0</v>
      </c>
      <c r="E48" s="26">
        <v>103000</v>
      </c>
      <c r="F48" s="26">
        <v>105000</v>
      </c>
      <c r="G48" s="29">
        <f t="shared" si="2"/>
        <v>0</v>
      </c>
      <c r="H48" s="26">
        <v>105000</v>
      </c>
      <c r="I48" s="8"/>
      <c r="J48" s="8"/>
      <c r="K48" s="8"/>
      <c r="L48" s="8"/>
      <c r="M48" s="8"/>
      <c r="N48" s="8"/>
      <c r="O48" s="8"/>
    </row>
    <row r="49" spans="1:15" ht="33.75" customHeight="1">
      <c r="A49" s="21" t="s">
        <v>42</v>
      </c>
      <c r="B49" s="22" t="s">
        <v>17</v>
      </c>
      <c r="C49" s="23">
        <f>C50+C51+C52</f>
        <v>1675200</v>
      </c>
      <c r="D49" s="29">
        <f t="shared" si="4"/>
        <v>0</v>
      </c>
      <c r="E49" s="23">
        <f>E50+E51+E52</f>
        <v>1675200</v>
      </c>
      <c r="F49" s="23">
        <f>F50+F51+F52</f>
        <v>1683100</v>
      </c>
      <c r="G49" s="29">
        <f t="shared" si="2"/>
        <v>0</v>
      </c>
      <c r="H49" s="23">
        <f>H50+H51+H52</f>
        <v>1683100</v>
      </c>
      <c r="I49" s="8"/>
      <c r="J49" s="8"/>
      <c r="K49" s="8"/>
      <c r="L49" s="8"/>
      <c r="M49" s="8"/>
      <c r="N49" s="8"/>
      <c r="O49" s="8"/>
    </row>
    <row r="50" spans="1:15" ht="60.75" customHeight="1">
      <c r="A50" s="24" t="s">
        <v>196</v>
      </c>
      <c r="B50" s="28" t="s">
        <v>18</v>
      </c>
      <c r="C50" s="26">
        <v>1395200</v>
      </c>
      <c r="D50" s="29">
        <f t="shared" si="4"/>
        <v>0</v>
      </c>
      <c r="E50" s="26">
        <v>1395200</v>
      </c>
      <c r="F50" s="26">
        <v>1403100</v>
      </c>
      <c r="G50" s="29">
        <f t="shared" si="2"/>
        <v>0</v>
      </c>
      <c r="H50" s="26">
        <v>1403100</v>
      </c>
      <c r="I50" s="8"/>
      <c r="J50" s="8"/>
      <c r="K50" s="8"/>
      <c r="L50" s="8"/>
      <c r="M50" s="8"/>
      <c r="N50" s="8"/>
      <c r="O50" s="8"/>
    </row>
    <row r="51" spans="1:15" ht="85.5" customHeight="1">
      <c r="A51" s="24" t="s">
        <v>197</v>
      </c>
      <c r="B51" s="24" t="s">
        <v>135</v>
      </c>
      <c r="C51" s="26">
        <v>260000</v>
      </c>
      <c r="D51" s="29">
        <f t="shared" si="4"/>
        <v>0</v>
      </c>
      <c r="E51" s="26">
        <v>260000</v>
      </c>
      <c r="F51" s="26">
        <v>260000</v>
      </c>
      <c r="G51" s="29">
        <f t="shared" si="2"/>
        <v>0</v>
      </c>
      <c r="H51" s="26">
        <v>260000</v>
      </c>
      <c r="I51" s="8"/>
      <c r="J51" s="8"/>
      <c r="K51" s="8"/>
      <c r="L51" s="8"/>
      <c r="M51" s="8"/>
      <c r="N51" s="8"/>
      <c r="O51" s="8"/>
    </row>
    <row r="52" spans="1:15" ht="49.5" customHeight="1">
      <c r="A52" s="24" t="s">
        <v>198</v>
      </c>
      <c r="B52" s="24" t="s">
        <v>19</v>
      </c>
      <c r="C52" s="29">
        <v>20000</v>
      </c>
      <c r="D52" s="29">
        <f t="shared" si="4"/>
        <v>0</v>
      </c>
      <c r="E52" s="29">
        <v>20000</v>
      </c>
      <c r="F52" s="29">
        <v>20000</v>
      </c>
      <c r="G52" s="29">
        <f t="shared" si="2"/>
        <v>0</v>
      </c>
      <c r="H52" s="29">
        <v>20000</v>
      </c>
      <c r="I52" s="8"/>
      <c r="J52" s="8"/>
      <c r="K52" s="8"/>
      <c r="L52" s="8"/>
      <c r="M52" s="8"/>
      <c r="N52" s="8"/>
      <c r="O52" s="8"/>
    </row>
    <row r="53" spans="1:15" ht="49.5" customHeight="1" hidden="1">
      <c r="A53" s="21" t="s">
        <v>4</v>
      </c>
      <c r="B53" s="21" t="s">
        <v>20</v>
      </c>
      <c r="C53" s="23">
        <f>C54+C55</f>
        <v>0</v>
      </c>
      <c r="D53" s="29">
        <f t="shared" si="4"/>
        <v>0</v>
      </c>
      <c r="E53" s="23">
        <f>E54+E55</f>
        <v>0</v>
      </c>
      <c r="F53" s="23">
        <f>F54+F55</f>
        <v>0</v>
      </c>
      <c r="G53" s="29">
        <f>H53-F53</f>
        <v>0</v>
      </c>
      <c r="H53" s="23">
        <f>H54+H55</f>
        <v>0</v>
      </c>
      <c r="I53" s="8"/>
      <c r="J53" s="8"/>
      <c r="K53" s="8"/>
      <c r="L53" s="8"/>
      <c r="M53" s="8"/>
      <c r="N53" s="8"/>
      <c r="O53" s="8"/>
    </row>
    <row r="54" spans="1:15" ht="25.5" customHeight="1" hidden="1">
      <c r="A54" s="24" t="s">
        <v>43</v>
      </c>
      <c r="B54" s="15" t="s">
        <v>21</v>
      </c>
      <c r="C54" s="29">
        <v>0</v>
      </c>
      <c r="D54" s="29">
        <f t="shared" si="4"/>
        <v>0</v>
      </c>
      <c r="E54" s="29">
        <v>0</v>
      </c>
      <c r="F54" s="29">
        <v>0</v>
      </c>
      <c r="G54" s="29">
        <f t="shared" si="2"/>
        <v>0</v>
      </c>
      <c r="H54" s="29">
        <v>0</v>
      </c>
      <c r="I54" s="8"/>
      <c r="J54" s="8"/>
      <c r="K54" s="8"/>
      <c r="L54" s="8"/>
      <c r="M54" s="8"/>
      <c r="N54" s="8"/>
      <c r="O54" s="8"/>
    </row>
    <row r="55" spans="1:15" ht="42" customHeight="1" hidden="1">
      <c r="A55" s="24" t="s">
        <v>151</v>
      </c>
      <c r="B55" s="15" t="s">
        <v>22</v>
      </c>
      <c r="C55" s="29">
        <v>0</v>
      </c>
      <c r="D55" s="29">
        <f t="shared" si="4"/>
        <v>0</v>
      </c>
      <c r="E55" s="29">
        <v>0</v>
      </c>
      <c r="F55" s="29">
        <v>0</v>
      </c>
      <c r="G55" s="29">
        <f t="shared" si="2"/>
        <v>0</v>
      </c>
      <c r="H55" s="29">
        <v>0</v>
      </c>
      <c r="I55" s="8"/>
      <c r="J55" s="8"/>
      <c r="K55" s="8"/>
      <c r="L55" s="8"/>
      <c r="M55" s="8"/>
      <c r="N55" s="8"/>
      <c r="O55" s="8"/>
    </row>
    <row r="56" spans="1:15" ht="33" customHeight="1">
      <c r="A56" s="24"/>
      <c r="B56" s="22" t="s">
        <v>23</v>
      </c>
      <c r="C56" s="23">
        <f>C57+C64+C72+C76+C87+C89+C100</f>
        <v>13397700</v>
      </c>
      <c r="D56" s="29">
        <f t="shared" si="4"/>
        <v>0</v>
      </c>
      <c r="E56" s="23">
        <f>E57+E64+E72+E76+E87+E89+E100</f>
        <v>13397700</v>
      </c>
      <c r="F56" s="23">
        <f>F57+F64+F72+F76+F87+F89+F100</f>
        <v>12437250</v>
      </c>
      <c r="G56" s="29">
        <f t="shared" si="2"/>
        <v>0</v>
      </c>
      <c r="H56" s="23">
        <f>H57+H64+H72+H76+H87+H89+H100</f>
        <v>12437250</v>
      </c>
      <c r="I56" s="8"/>
      <c r="J56" s="8"/>
      <c r="K56" s="8"/>
      <c r="L56" s="8"/>
      <c r="M56" s="8"/>
      <c r="N56" s="8"/>
      <c r="O56" s="8"/>
    </row>
    <row r="57" spans="1:15" ht="60.75" customHeight="1">
      <c r="A57" s="21" t="s">
        <v>44</v>
      </c>
      <c r="B57" s="22" t="s">
        <v>24</v>
      </c>
      <c r="C57" s="23">
        <f>C58+C59+C60+C61+C62+C63</f>
        <v>11671800</v>
      </c>
      <c r="D57" s="29">
        <f t="shared" si="4"/>
        <v>0</v>
      </c>
      <c r="E57" s="23">
        <f>E58+E59+E60+E61+E62+E63</f>
        <v>11671800</v>
      </c>
      <c r="F57" s="23">
        <f>F58+F59+F60+F61+F62+F63</f>
        <v>10692300</v>
      </c>
      <c r="G57" s="29">
        <f t="shared" si="2"/>
        <v>0</v>
      </c>
      <c r="H57" s="23">
        <f>H58+H59+H60+H61+H62+H63</f>
        <v>10692300</v>
      </c>
      <c r="I57" s="8"/>
      <c r="J57" s="8"/>
      <c r="K57" s="8"/>
      <c r="L57" s="8"/>
      <c r="M57" s="8"/>
      <c r="N57" s="8"/>
      <c r="O57" s="8"/>
    </row>
    <row r="58" spans="1:15" ht="57" customHeight="1" hidden="1">
      <c r="A58" s="24" t="s">
        <v>45</v>
      </c>
      <c r="B58" s="15" t="s">
        <v>25</v>
      </c>
      <c r="C58" s="26">
        <v>0</v>
      </c>
      <c r="D58" s="29">
        <f t="shared" si="4"/>
        <v>0</v>
      </c>
      <c r="E58" s="26">
        <v>0</v>
      </c>
      <c r="F58" s="26">
        <v>0</v>
      </c>
      <c r="G58" s="29">
        <f t="shared" si="2"/>
        <v>0</v>
      </c>
      <c r="H58" s="26">
        <v>0</v>
      </c>
      <c r="I58" s="8"/>
      <c r="J58" s="8"/>
      <c r="K58" s="8"/>
      <c r="L58" s="8"/>
      <c r="M58" s="8"/>
      <c r="N58" s="8"/>
      <c r="O58" s="8"/>
    </row>
    <row r="59" spans="1:15" ht="98.25" customHeight="1">
      <c r="A59" s="24" t="s">
        <v>167</v>
      </c>
      <c r="B59" s="15" t="s">
        <v>168</v>
      </c>
      <c r="C59" s="26">
        <v>10707100</v>
      </c>
      <c r="D59" s="29">
        <f t="shared" si="4"/>
        <v>0</v>
      </c>
      <c r="E59" s="26">
        <v>10707100</v>
      </c>
      <c r="F59" s="26">
        <v>9727600</v>
      </c>
      <c r="G59" s="29">
        <f t="shared" si="2"/>
        <v>0</v>
      </c>
      <c r="H59" s="26">
        <v>9727600</v>
      </c>
      <c r="I59" s="8"/>
      <c r="J59" s="8"/>
      <c r="K59" s="8"/>
      <c r="L59" s="8"/>
      <c r="M59" s="8"/>
      <c r="N59" s="8"/>
      <c r="O59" s="8"/>
    </row>
    <row r="60" spans="1:15" ht="91.5" customHeight="1">
      <c r="A60" s="24" t="s">
        <v>46</v>
      </c>
      <c r="B60" s="15" t="s">
        <v>98</v>
      </c>
      <c r="C60" s="26">
        <v>706700</v>
      </c>
      <c r="D60" s="29">
        <f t="shared" si="4"/>
        <v>0</v>
      </c>
      <c r="E60" s="26">
        <v>706700</v>
      </c>
      <c r="F60" s="26">
        <v>706700</v>
      </c>
      <c r="G60" s="29">
        <f t="shared" si="2"/>
        <v>0</v>
      </c>
      <c r="H60" s="26">
        <v>706700</v>
      </c>
      <c r="I60" s="8"/>
      <c r="J60" s="8"/>
      <c r="K60" s="8"/>
      <c r="L60" s="8"/>
      <c r="M60" s="8"/>
      <c r="N60" s="8"/>
      <c r="O60" s="8"/>
    </row>
    <row r="61" spans="1:15" ht="72.75" customHeight="1" hidden="1">
      <c r="A61" s="24" t="s">
        <v>47</v>
      </c>
      <c r="B61" s="15" t="s">
        <v>26</v>
      </c>
      <c r="C61" s="26"/>
      <c r="D61" s="29">
        <f t="shared" si="4"/>
        <v>0</v>
      </c>
      <c r="E61" s="26"/>
      <c r="F61" s="26"/>
      <c r="G61" s="29">
        <f t="shared" si="2"/>
        <v>0</v>
      </c>
      <c r="H61" s="26"/>
      <c r="I61" s="8"/>
      <c r="J61" s="8"/>
      <c r="K61" s="8"/>
      <c r="L61" s="8"/>
      <c r="M61" s="8"/>
      <c r="N61" s="8"/>
      <c r="O61" s="8"/>
    </row>
    <row r="62" spans="1:15" ht="96.75" customHeight="1" hidden="1">
      <c r="A62" s="24" t="s">
        <v>48</v>
      </c>
      <c r="B62" s="15" t="s">
        <v>99</v>
      </c>
      <c r="C62" s="26"/>
      <c r="D62" s="29">
        <f t="shared" si="4"/>
        <v>0</v>
      </c>
      <c r="E62" s="26"/>
      <c r="F62" s="26"/>
      <c r="G62" s="29">
        <f t="shared" si="2"/>
        <v>0</v>
      </c>
      <c r="H62" s="26"/>
      <c r="I62" s="8"/>
      <c r="J62" s="8"/>
      <c r="K62" s="8"/>
      <c r="L62" s="8"/>
      <c r="M62" s="8"/>
      <c r="N62" s="8"/>
      <c r="O62" s="8"/>
    </row>
    <row r="63" spans="1:15" ht="99" customHeight="1">
      <c r="A63" s="24" t="s">
        <v>49</v>
      </c>
      <c r="B63" s="15" t="s">
        <v>162</v>
      </c>
      <c r="C63" s="26">
        <v>258000</v>
      </c>
      <c r="D63" s="29">
        <f t="shared" si="4"/>
        <v>0</v>
      </c>
      <c r="E63" s="26">
        <v>258000</v>
      </c>
      <c r="F63" s="26">
        <v>258000</v>
      </c>
      <c r="G63" s="29">
        <f t="shared" si="2"/>
        <v>0</v>
      </c>
      <c r="H63" s="26">
        <v>258000</v>
      </c>
      <c r="I63" s="8"/>
      <c r="J63" s="8"/>
      <c r="K63" s="8"/>
      <c r="L63" s="8"/>
      <c r="M63" s="8"/>
      <c r="N63" s="8"/>
      <c r="O63" s="8"/>
    </row>
    <row r="64" spans="1:15" ht="39.75" customHeight="1">
      <c r="A64" s="21" t="s">
        <v>50</v>
      </c>
      <c r="B64" s="22" t="s">
        <v>71</v>
      </c>
      <c r="C64" s="23">
        <f>C65</f>
        <v>219800</v>
      </c>
      <c r="D64" s="29">
        <f t="shared" si="4"/>
        <v>0</v>
      </c>
      <c r="E64" s="23">
        <f>E65</f>
        <v>219800</v>
      </c>
      <c r="F64" s="23">
        <f>F65</f>
        <v>236600</v>
      </c>
      <c r="G64" s="29">
        <f t="shared" si="2"/>
        <v>0</v>
      </c>
      <c r="H64" s="23">
        <f>H65</f>
        <v>236600</v>
      </c>
      <c r="I64" s="8"/>
      <c r="J64" s="8"/>
      <c r="K64" s="8"/>
      <c r="L64" s="8"/>
      <c r="M64" s="8"/>
      <c r="N64" s="8"/>
      <c r="O64" s="8"/>
    </row>
    <row r="65" spans="1:15" ht="30.75" customHeight="1">
      <c r="A65" s="24" t="s">
        <v>51</v>
      </c>
      <c r="B65" s="15" t="s">
        <v>72</v>
      </c>
      <c r="C65" s="26">
        <f>C66+C67+C68+C69+C71</f>
        <v>219800</v>
      </c>
      <c r="D65" s="29">
        <f t="shared" si="4"/>
        <v>0</v>
      </c>
      <c r="E65" s="26">
        <f>E66+E67+E68+E69+E71</f>
        <v>219800</v>
      </c>
      <c r="F65" s="26">
        <f>F66+F67+F68+F69+F71</f>
        <v>236600</v>
      </c>
      <c r="G65" s="29">
        <f t="shared" si="2"/>
        <v>0</v>
      </c>
      <c r="H65" s="26">
        <f>H66+H67+H68+H69+H71</f>
        <v>236600</v>
      </c>
      <c r="I65" s="8"/>
      <c r="J65" s="8"/>
      <c r="K65" s="8"/>
      <c r="L65" s="8"/>
      <c r="M65" s="8"/>
      <c r="N65" s="8"/>
      <c r="O65" s="8"/>
    </row>
    <row r="66" spans="1:15" ht="39.75" customHeight="1">
      <c r="A66" s="24" t="s">
        <v>253</v>
      </c>
      <c r="B66" s="15" t="s">
        <v>100</v>
      </c>
      <c r="C66" s="26">
        <v>66700</v>
      </c>
      <c r="D66" s="29">
        <f t="shared" si="4"/>
        <v>0</v>
      </c>
      <c r="E66" s="26">
        <v>66700</v>
      </c>
      <c r="F66" s="26">
        <v>69400</v>
      </c>
      <c r="G66" s="29">
        <f t="shared" si="2"/>
        <v>0</v>
      </c>
      <c r="H66" s="26">
        <v>69400</v>
      </c>
      <c r="I66" s="8"/>
      <c r="J66" s="8"/>
      <c r="K66" s="8"/>
      <c r="L66" s="8"/>
      <c r="M66" s="8"/>
      <c r="N66" s="8"/>
      <c r="O66" s="8"/>
    </row>
    <row r="67" spans="1:15" ht="39.75" customHeight="1" hidden="1">
      <c r="A67" s="24" t="s">
        <v>101</v>
      </c>
      <c r="B67" s="15" t="s">
        <v>102</v>
      </c>
      <c r="C67" s="26"/>
      <c r="D67" s="29">
        <f t="shared" si="4"/>
        <v>0</v>
      </c>
      <c r="E67" s="26"/>
      <c r="F67" s="26"/>
      <c r="G67" s="29">
        <f t="shared" si="2"/>
        <v>0</v>
      </c>
      <c r="H67" s="26"/>
      <c r="I67" s="8"/>
      <c r="J67" s="8"/>
      <c r="K67" s="8"/>
      <c r="L67" s="8"/>
      <c r="M67" s="8"/>
      <c r="N67" s="8"/>
      <c r="O67" s="8"/>
    </row>
    <row r="68" spans="1:15" ht="39.75" customHeight="1" hidden="1">
      <c r="A68" s="24" t="s">
        <v>103</v>
      </c>
      <c r="B68" s="15" t="s">
        <v>104</v>
      </c>
      <c r="C68" s="26">
        <v>0</v>
      </c>
      <c r="D68" s="29">
        <f t="shared" si="4"/>
        <v>0</v>
      </c>
      <c r="E68" s="26">
        <v>0</v>
      </c>
      <c r="F68" s="26">
        <v>0</v>
      </c>
      <c r="G68" s="29">
        <f t="shared" si="2"/>
        <v>0</v>
      </c>
      <c r="H68" s="26">
        <v>0</v>
      </c>
      <c r="I68" s="8"/>
      <c r="J68" s="8"/>
      <c r="K68" s="8"/>
      <c r="L68" s="8"/>
      <c r="M68" s="8"/>
      <c r="N68" s="8"/>
      <c r="O68" s="8"/>
    </row>
    <row r="69" spans="1:15" ht="26.25" customHeight="1">
      <c r="A69" s="24" t="s">
        <v>105</v>
      </c>
      <c r="B69" s="15" t="s">
        <v>106</v>
      </c>
      <c r="C69" s="26">
        <f>C70</f>
        <v>151300</v>
      </c>
      <c r="D69" s="29">
        <f t="shared" si="4"/>
        <v>0</v>
      </c>
      <c r="E69" s="26">
        <f>E70</f>
        <v>151300</v>
      </c>
      <c r="F69" s="26">
        <f>F70</f>
        <v>165300</v>
      </c>
      <c r="G69" s="29">
        <f>H69-F69</f>
        <v>0</v>
      </c>
      <c r="H69" s="26">
        <f>H70</f>
        <v>165300</v>
      </c>
      <c r="I69" s="8"/>
      <c r="J69" s="8"/>
      <c r="K69" s="8"/>
      <c r="L69" s="8"/>
      <c r="M69" s="8"/>
      <c r="N69" s="8"/>
      <c r="O69" s="8"/>
    </row>
    <row r="70" spans="1:15" ht="24.75" customHeight="1">
      <c r="A70" s="24" t="s">
        <v>254</v>
      </c>
      <c r="B70" s="15" t="s">
        <v>191</v>
      </c>
      <c r="C70" s="26">
        <v>151300</v>
      </c>
      <c r="D70" s="29">
        <f t="shared" si="4"/>
        <v>0</v>
      </c>
      <c r="E70" s="26">
        <v>151300</v>
      </c>
      <c r="F70" s="26">
        <v>165300</v>
      </c>
      <c r="G70" s="29">
        <f>H70-F70</f>
        <v>0</v>
      </c>
      <c r="H70" s="26">
        <v>165300</v>
      </c>
      <c r="I70" s="8"/>
      <c r="J70" s="8"/>
      <c r="K70" s="8"/>
      <c r="L70" s="8"/>
      <c r="M70" s="8"/>
      <c r="N70" s="8"/>
      <c r="O70" s="8"/>
    </row>
    <row r="71" spans="1:15" ht="24.75" customHeight="1">
      <c r="A71" s="24" t="s">
        <v>308</v>
      </c>
      <c r="B71" s="15" t="s">
        <v>309</v>
      </c>
      <c r="C71" s="26">
        <v>1800</v>
      </c>
      <c r="D71" s="29">
        <f t="shared" si="4"/>
        <v>0</v>
      </c>
      <c r="E71" s="26">
        <v>1800</v>
      </c>
      <c r="F71" s="26">
        <v>1900</v>
      </c>
      <c r="G71" s="29"/>
      <c r="H71" s="26">
        <v>1900</v>
      </c>
      <c r="I71" s="8"/>
      <c r="J71" s="8"/>
      <c r="K71" s="8"/>
      <c r="L71" s="8"/>
      <c r="M71" s="8"/>
      <c r="N71" s="8"/>
      <c r="O71" s="8"/>
    </row>
    <row r="72" spans="1:15" ht="42.75" customHeight="1">
      <c r="A72" s="21" t="s">
        <v>52</v>
      </c>
      <c r="B72" s="21" t="s">
        <v>325</v>
      </c>
      <c r="C72" s="23">
        <f>C73+C74+C75</f>
        <v>639600</v>
      </c>
      <c r="D72" s="29">
        <f t="shared" si="4"/>
        <v>0</v>
      </c>
      <c r="E72" s="23">
        <f>E73+E74+E75</f>
        <v>639600</v>
      </c>
      <c r="F72" s="23">
        <f>F73+F74+F75</f>
        <v>639600</v>
      </c>
      <c r="G72" s="29">
        <f t="shared" si="2"/>
        <v>0</v>
      </c>
      <c r="H72" s="23">
        <f>H73+H74+H75</f>
        <v>639600</v>
      </c>
      <c r="I72" s="8"/>
      <c r="J72" s="8"/>
      <c r="K72" s="8"/>
      <c r="L72" s="8"/>
      <c r="M72" s="8"/>
      <c r="N72" s="8"/>
      <c r="O72" s="8"/>
    </row>
    <row r="73" spans="1:15" ht="45.75" customHeight="1" hidden="1">
      <c r="A73" s="24" t="s">
        <v>107</v>
      </c>
      <c r="B73" s="24" t="s">
        <v>108</v>
      </c>
      <c r="C73" s="26">
        <v>0</v>
      </c>
      <c r="D73" s="29">
        <f t="shared" si="4"/>
        <v>0</v>
      </c>
      <c r="E73" s="26">
        <v>0</v>
      </c>
      <c r="F73" s="26">
        <v>0</v>
      </c>
      <c r="G73" s="29">
        <f t="shared" si="2"/>
        <v>0</v>
      </c>
      <c r="H73" s="26">
        <v>0</v>
      </c>
      <c r="I73" s="8"/>
      <c r="J73" s="8"/>
      <c r="K73" s="8"/>
      <c r="L73" s="8"/>
      <c r="M73" s="8"/>
      <c r="N73" s="8"/>
      <c r="O73" s="8"/>
    </row>
    <row r="74" spans="1:15" ht="49.5" customHeight="1" hidden="1">
      <c r="A74" s="24" t="s">
        <v>109</v>
      </c>
      <c r="B74" s="24" t="s">
        <v>110</v>
      </c>
      <c r="C74" s="26"/>
      <c r="D74" s="29">
        <f t="shared" si="4"/>
        <v>0</v>
      </c>
      <c r="E74" s="26"/>
      <c r="F74" s="26"/>
      <c r="G74" s="29">
        <f t="shared" si="2"/>
        <v>0</v>
      </c>
      <c r="H74" s="26"/>
      <c r="I74" s="8"/>
      <c r="J74" s="8"/>
      <c r="K74" s="8"/>
      <c r="L74" s="8"/>
      <c r="M74" s="8"/>
      <c r="N74" s="8"/>
      <c r="O74" s="8"/>
    </row>
    <row r="75" spans="1:15" ht="39.75" customHeight="1">
      <c r="A75" s="24" t="s">
        <v>182</v>
      </c>
      <c r="B75" s="24" t="s">
        <v>111</v>
      </c>
      <c r="C75" s="26">
        <v>639600</v>
      </c>
      <c r="D75" s="29">
        <f t="shared" si="4"/>
        <v>0</v>
      </c>
      <c r="E75" s="26">
        <v>639600</v>
      </c>
      <c r="F75" s="26">
        <v>639600</v>
      </c>
      <c r="G75" s="29">
        <f t="shared" si="2"/>
        <v>0</v>
      </c>
      <c r="H75" s="26">
        <v>639600</v>
      </c>
      <c r="I75" s="8"/>
      <c r="J75" s="8"/>
      <c r="K75" s="8"/>
      <c r="L75" s="8"/>
      <c r="M75" s="8"/>
      <c r="N75" s="8"/>
      <c r="O75" s="8"/>
    </row>
    <row r="76" spans="1:15" ht="39.75" customHeight="1">
      <c r="A76" s="21" t="s">
        <v>53</v>
      </c>
      <c r="B76" s="21" t="s">
        <v>73</v>
      </c>
      <c r="C76" s="23">
        <f>C77+C78+C79+C80+C81+C82+C83+C84+C85+C86</f>
        <v>600000</v>
      </c>
      <c r="D76" s="29">
        <f t="shared" si="4"/>
        <v>0</v>
      </c>
      <c r="E76" s="23">
        <f>E77+E78+E79+E80+E81+E82+E83+E84+E85+E86</f>
        <v>600000</v>
      </c>
      <c r="F76" s="23">
        <f>F77+F78+F79+F80+F81+F82+F83+F84+F85+F86</f>
        <v>600000</v>
      </c>
      <c r="G76" s="29">
        <f t="shared" si="2"/>
        <v>0</v>
      </c>
      <c r="H76" s="23">
        <f>H77+H78+H79+H80+H81+H82+H83+H84+H85+H86</f>
        <v>600000</v>
      </c>
      <c r="I76" s="8"/>
      <c r="J76" s="8"/>
      <c r="K76" s="8"/>
      <c r="L76" s="8"/>
      <c r="M76" s="8"/>
      <c r="N76" s="8"/>
      <c r="O76" s="8"/>
    </row>
    <row r="77" spans="1:15" ht="39.75" customHeight="1" hidden="1">
      <c r="A77" s="24" t="s">
        <v>54</v>
      </c>
      <c r="B77" s="24" t="s">
        <v>74</v>
      </c>
      <c r="C77" s="29"/>
      <c r="D77" s="29">
        <f t="shared" si="4"/>
        <v>0</v>
      </c>
      <c r="E77" s="29"/>
      <c r="F77" s="29"/>
      <c r="G77" s="29">
        <f t="shared" si="2"/>
        <v>0</v>
      </c>
      <c r="H77" s="29"/>
      <c r="I77" s="8"/>
      <c r="J77" s="8"/>
      <c r="K77" s="8"/>
      <c r="L77" s="8"/>
      <c r="M77" s="8"/>
      <c r="N77" s="8"/>
      <c r="O77" s="8"/>
    </row>
    <row r="78" spans="1:15" ht="101.25" customHeight="1" hidden="1">
      <c r="A78" s="24" t="s">
        <v>112</v>
      </c>
      <c r="B78" s="24" t="s">
        <v>113</v>
      </c>
      <c r="C78" s="29">
        <v>0</v>
      </c>
      <c r="D78" s="29">
        <f t="shared" si="4"/>
        <v>0</v>
      </c>
      <c r="E78" s="29">
        <v>0</v>
      </c>
      <c r="F78" s="29">
        <v>0</v>
      </c>
      <c r="G78" s="29">
        <f t="shared" si="2"/>
        <v>0</v>
      </c>
      <c r="H78" s="29">
        <v>0</v>
      </c>
      <c r="I78" s="8"/>
      <c r="J78" s="8"/>
      <c r="K78" s="8"/>
      <c r="L78" s="8"/>
      <c r="M78" s="8"/>
      <c r="N78" s="8"/>
      <c r="O78" s="8"/>
    </row>
    <row r="79" spans="1:15" ht="99.75" customHeight="1" hidden="1">
      <c r="A79" s="24" t="s">
        <v>114</v>
      </c>
      <c r="B79" s="15" t="s">
        <v>115</v>
      </c>
      <c r="C79" s="29">
        <v>0</v>
      </c>
      <c r="D79" s="29">
        <f aca="true" t="shared" si="5" ref="D79:D98">E79-C79</f>
        <v>0</v>
      </c>
      <c r="E79" s="29">
        <v>0</v>
      </c>
      <c r="F79" s="29">
        <v>0</v>
      </c>
      <c r="G79" s="29">
        <f t="shared" si="2"/>
        <v>0</v>
      </c>
      <c r="H79" s="29">
        <v>0</v>
      </c>
      <c r="I79" s="8"/>
      <c r="J79" s="8"/>
      <c r="K79" s="8"/>
      <c r="L79" s="8"/>
      <c r="M79" s="8"/>
      <c r="N79" s="8"/>
      <c r="O79" s="8"/>
    </row>
    <row r="80" spans="1:15" ht="105" customHeight="1" hidden="1">
      <c r="A80" s="24" t="s">
        <v>116</v>
      </c>
      <c r="B80" s="24" t="s">
        <v>117</v>
      </c>
      <c r="C80" s="29"/>
      <c r="D80" s="29">
        <f t="shared" si="5"/>
        <v>0</v>
      </c>
      <c r="E80" s="29"/>
      <c r="F80" s="29"/>
      <c r="G80" s="29">
        <f t="shared" si="2"/>
        <v>0</v>
      </c>
      <c r="H80" s="29"/>
      <c r="I80" s="8"/>
      <c r="J80" s="8"/>
      <c r="K80" s="8"/>
      <c r="L80" s="8"/>
      <c r="M80" s="8"/>
      <c r="N80" s="8"/>
      <c r="O80" s="8"/>
    </row>
    <row r="81" spans="1:15" ht="105" customHeight="1" hidden="1">
      <c r="A81" s="24" t="s">
        <v>118</v>
      </c>
      <c r="B81" s="15" t="s">
        <v>119</v>
      </c>
      <c r="C81" s="29"/>
      <c r="D81" s="29">
        <f t="shared" si="5"/>
        <v>0</v>
      </c>
      <c r="E81" s="29"/>
      <c r="F81" s="29"/>
      <c r="G81" s="29">
        <f t="shared" si="2"/>
        <v>0</v>
      </c>
      <c r="H81" s="29"/>
      <c r="I81" s="8"/>
      <c r="J81" s="8"/>
      <c r="K81" s="8"/>
      <c r="L81" s="8"/>
      <c r="M81" s="8"/>
      <c r="N81" s="8"/>
      <c r="O81" s="8"/>
    </row>
    <row r="82" spans="1:15" ht="90" customHeight="1" hidden="1">
      <c r="A82" s="24" t="s">
        <v>55</v>
      </c>
      <c r="B82" s="15" t="s">
        <v>75</v>
      </c>
      <c r="C82" s="29"/>
      <c r="D82" s="29">
        <f t="shared" si="5"/>
        <v>0</v>
      </c>
      <c r="E82" s="29"/>
      <c r="F82" s="29"/>
      <c r="G82" s="29">
        <f t="shared" si="2"/>
        <v>0</v>
      </c>
      <c r="H82" s="29"/>
      <c r="I82" s="8"/>
      <c r="J82" s="8"/>
      <c r="K82" s="8"/>
      <c r="L82" s="8"/>
      <c r="M82" s="8"/>
      <c r="N82" s="8"/>
      <c r="O82" s="8"/>
    </row>
    <row r="83" spans="1:15" ht="90" customHeight="1" hidden="1">
      <c r="A83" s="24" t="s">
        <v>56</v>
      </c>
      <c r="B83" s="15" t="s">
        <v>76</v>
      </c>
      <c r="C83" s="29"/>
      <c r="D83" s="29">
        <f t="shared" si="5"/>
        <v>0</v>
      </c>
      <c r="E83" s="29"/>
      <c r="F83" s="29"/>
      <c r="G83" s="29">
        <f t="shared" si="2"/>
        <v>0</v>
      </c>
      <c r="H83" s="29"/>
      <c r="I83" s="8"/>
      <c r="J83" s="8"/>
      <c r="K83" s="8"/>
      <c r="L83" s="8"/>
      <c r="M83" s="8"/>
      <c r="N83" s="8"/>
      <c r="O83" s="8"/>
    </row>
    <row r="84" spans="1:15" ht="60" customHeight="1" hidden="1">
      <c r="A84" s="24" t="s">
        <v>57</v>
      </c>
      <c r="B84" s="24" t="s">
        <v>77</v>
      </c>
      <c r="C84" s="29"/>
      <c r="D84" s="29">
        <f t="shared" si="5"/>
        <v>0</v>
      </c>
      <c r="E84" s="29"/>
      <c r="F84" s="29"/>
      <c r="G84" s="29">
        <f t="shared" si="2"/>
        <v>0</v>
      </c>
      <c r="H84" s="29"/>
      <c r="I84" s="8"/>
      <c r="J84" s="8"/>
      <c r="K84" s="8"/>
      <c r="L84" s="8"/>
      <c r="M84" s="8"/>
      <c r="N84" s="8"/>
      <c r="O84" s="8"/>
    </row>
    <row r="85" spans="1:15" ht="78" customHeight="1">
      <c r="A85" s="24" t="s">
        <v>169</v>
      </c>
      <c r="B85" s="24" t="s">
        <v>170</v>
      </c>
      <c r="C85" s="26">
        <v>600000</v>
      </c>
      <c r="D85" s="29">
        <f t="shared" si="5"/>
        <v>0</v>
      </c>
      <c r="E85" s="26">
        <v>600000</v>
      </c>
      <c r="F85" s="26">
        <v>600000</v>
      </c>
      <c r="G85" s="29">
        <f aca="true" t="shared" si="6" ref="G85:G145">H85-F85</f>
        <v>0</v>
      </c>
      <c r="H85" s="26">
        <v>600000</v>
      </c>
      <c r="I85" s="8"/>
      <c r="J85" s="8"/>
      <c r="K85" s="8"/>
      <c r="L85" s="8"/>
      <c r="M85" s="8"/>
      <c r="N85" s="8"/>
      <c r="O85" s="8"/>
    </row>
    <row r="86" spans="1:15" ht="60" customHeight="1" hidden="1">
      <c r="A86" s="24" t="s">
        <v>58</v>
      </c>
      <c r="B86" s="24" t="s">
        <v>120</v>
      </c>
      <c r="C86" s="29"/>
      <c r="D86" s="29">
        <f t="shared" si="5"/>
        <v>0</v>
      </c>
      <c r="E86" s="29"/>
      <c r="F86" s="29"/>
      <c r="G86" s="29">
        <f t="shared" si="6"/>
        <v>0</v>
      </c>
      <c r="H86" s="29"/>
      <c r="I86" s="8"/>
      <c r="J86" s="8"/>
      <c r="K86" s="8"/>
      <c r="L86" s="8"/>
      <c r="M86" s="8"/>
      <c r="N86" s="8"/>
      <c r="O86" s="8"/>
    </row>
    <row r="87" spans="1:15" ht="36" customHeight="1" hidden="1">
      <c r="A87" s="21" t="s">
        <v>59</v>
      </c>
      <c r="B87" s="21" t="s">
        <v>78</v>
      </c>
      <c r="C87" s="23">
        <f>C88</f>
        <v>0</v>
      </c>
      <c r="D87" s="29">
        <f t="shared" si="5"/>
        <v>0</v>
      </c>
      <c r="E87" s="23">
        <f>E88</f>
        <v>0</v>
      </c>
      <c r="F87" s="23">
        <f>F88</f>
        <v>0</v>
      </c>
      <c r="G87" s="29">
        <f t="shared" si="6"/>
        <v>0</v>
      </c>
      <c r="H87" s="23">
        <f>H88</f>
        <v>0</v>
      </c>
      <c r="I87" s="8"/>
      <c r="J87" s="8"/>
      <c r="K87" s="8"/>
      <c r="L87" s="8"/>
      <c r="M87" s="8"/>
      <c r="N87" s="8"/>
      <c r="O87" s="8"/>
    </row>
    <row r="88" spans="1:15" ht="36" customHeight="1" hidden="1">
      <c r="A88" s="24" t="s">
        <v>60</v>
      </c>
      <c r="B88" s="24" t="s">
        <v>79</v>
      </c>
      <c r="C88" s="29"/>
      <c r="D88" s="29">
        <f t="shared" si="5"/>
        <v>0</v>
      </c>
      <c r="E88" s="29"/>
      <c r="F88" s="29"/>
      <c r="G88" s="29">
        <f t="shared" si="6"/>
        <v>0</v>
      </c>
      <c r="H88" s="29"/>
      <c r="I88" s="8"/>
      <c r="J88" s="8"/>
      <c r="K88" s="8"/>
      <c r="L88" s="8"/>
      <c r="M88" s="8"/>
      <c r="N88" s="8"/>
      <c r="O88" s="8"/>
    </row>
    <row r="89" spans="1:15" ht="30" customHeight="1">
      <c r="A89" s="21" t="s">
        <v>61</v>
      </c>
      <c r="B89" s="22" t="s">
        <v>80</v>
      </c>
      <c r="C89" s="23">
        <f>C90+C91+C92+C93+C94+C95+C96+C97+C98+C99</f>
        <v>266500</v>
      </c>
      <c r="D89" s="29">
        <f t="shared" si="5"/>
        <v>0</v>
      </c>
      <c r="E89" s="23">
        <f>E90+E91+E92+E93+E94+E95+E96+E97+E98+E99</f>
        <v>266500</v>
      </c>
      <c r="F89" s="23">
        <f>F90+F91+F92+F93+F94+F95+F96+F97+F98+F99</f>
        <v>268750</v>
      </c>
      <c r="G89" s="29">
        <f t="shared" si="6"/>
        <v>0</v>
      </c>
      <c r="H89" s="23">
        <f>H90+H91+H92+H93+H94+H95+H96+H97+H98+H99</f>
        <v>268750</v>
      </c>
      <c r="I89" s="8"/>
      <c r="J89" s="8"/>
      <c r="K89" s="8"/>
      <c r="L89" s="8"/>
      <c r="M89" s="8"/>
      <c r="N89" s="8"/>
      <c r="O89" s="8"/>
    </row>
    <row r="90" spans="1:15" ht="86.25" customHeight="1">
      <c r="A90" s="24" t="s">
        <v>255</v>
      </c>
      <c r="B90" s="15" t="s">
        <v>256</v>
      </c>
      <c r="C90" s="26">
        <v>203900</v>
      </c>
      <c r="D90" s="29">
        <f t="shared" si="5"/>
        <v>0</v>
      </c>
      <c r="E90" s="26">
        <v>203900</v>
      </c>
      <c r="F90" s="26">
        <v>201850</v>
      </c>
      <c r="G90" s="29">
        <f t="shared" si="6"/>
        <v>0</v>
      </c>
      <c r="H90" s="26">
        <v>201850</v>
      </c>
      <c r="I90" s="8"/>
      <c r="J90" s="8"/>
      <c r="K90" s="8"/>
      <c r="L90" s="8"/>
      <c r="M90" s="8"/>
      <c r="N90" s="8"/>
      <c r="O90" s="8"/>
    </row>
    <row r="91" spans="1:15" ht="99.75" customHeight="1">
      <c r="A91" s="24" t="s">
        <v>257</v>
      </c>
      <c r="B91" s="15" t="s">
        <v>258</v>
      </c>
      <c r="C91" s="26">
        <v>12000</v>
      </c>
      <c r="D91" s="29">
        <f t="shared" si="5"/>
        <v>0</v>
      </c>
      <c r="E91" s="26">
        <v>12000</v>
      </c>
      <c r="F91" s="26">
        <v>14000</v>
      </c>
      <c r="G91" s="29">
        <f t="shared" si="6"/>
        <v>0</v>
      </c>
      <c r="H91" s="26">
        <v>14000</v>
      </c>
      <c r="I91" s="8"/>
      <c r="J91" s="8"/>
      <c r="K91" s="8"/>
      <c r="L91" s="8"/>
      <c r="M91" s="8"/>
      <c r="N91" s="8"/>
      <c r="O91" s="8"/>
    </row>
    <row r="92" spans="1:15" ht="113.25" customHeight="1">
      <c r="A92" s="24" t="s">
        <v>259</v>
      </c>
      <c r="B92" s="15" t="s">
        <v>260</v>
      </c>
      <c r="C92" s="26">
        <v>1600</v>
      </c>
      <c r="D92" s="29">
        <f t="shared" si="5"/>
        <v>0</v>
      </c>
      <c r="E92" s="26">
        <v>1600</v>
      </c>
      <c r="F92" s="26">
        <v>1900</v>
      </c>
      <c r="G92" s="29">
        <f t="shared" si="6"/>
        <v>0</v>
      </c>
      <c r="H92" s="26">
        <v>1900</v>
      </c>
      <c r="I92" s="8"/>
      <c r="J92" s="8"/>
      <c r="K92" s="8"/>
      <c r="L92" s="8"/>
      <c r="M92" s="8"/>
      <c r="N92" s="8"/>
      <c r="O92" s="8"/>
    </row>
    <row r="93" spans="1:15" ht="100.5" customHeight="1" hidden="1">
      <c r="A93" s="24" t="s">
        <v>261</v>
      </c>
      <c r="B93" s="15" t="s">
        <v>262</v>
      </c>
      <c r="C93" s="26">
        <v>0</v>
      </c>
      <c r="D93" s="29">
        <f t="shared" si="5"/>
        <v>0</v>
      </c>
      <c r="E93" s="26">
        <v>0</v>
      </c>
      <c r="F93" s="26">
        <v>0</v>
      </c>
      <c r="G93" s="29">
        <f t="shared" si="6"/>
        <v>0</v>
      </c>
      <c r="H93" s="26">
        <v>0</v>
      </c>
      <c r="I93" s="8"/>
      <c r="J93" s="8"/>
      <c r="K93" s="8"/>
      <c r="L93" s="8"/>
      <c r="M93" s="8"/>
      <c r="N93" s="8"/>
      <c r="O93" s="8"/>
    </row>
    <row r="94" spans="1:15" ht="98.25" customHeight="1">
      <c r="A94" s="24" t="s">
        <v>263</v>
      </c>
      <c r="B94" s="15" t="s">
        <v>264</v>
      </c>
      <c r="C94" s="26">
        <v>22000</v>
      </c>
      <c r="D94" s="29">
        <f t="shared" si="5"/>
        <v>0</v>
      </c>
      <c r="E94" s="26">
        <v>22000</v>
      </c>
      <c r="F94" s="26">
        <v>24000</v>
      </c>
      <c r="G94" s="29">
        <f t="shared" si="6"/>
        <v>0</v>
      </c>
      <c r="H94" s="26">
        <v>24000</v>
      </c>
      <c r="I94" s="8"/>
      <c r="J94" s="8"/>
      <c r="K94" s="8"/>
      <c r="L94" s="8"/>
      <c r="M94" s="8"/>
      <c r="N94" s="8"/>
      <c r="O94" s="8"/>
    </row>
    <row r="95" spans="1:15" ht="93" customHeight="1" hidden="1">
      <c r="A95" s="24" t="s">
        <v>343</v>
      </c>
      <c r="B95" s="15" t="s">
        <v>265</v>
      </c>
      <c r="C95" s="26">
        <v>0</v>
      </c>
      <c r="D95" s="29">
        <f t="shared" si="5"/>
        <v>0</v>
      </c>
      <c r="E95" s="26">
        <v>0</v>
      </c>
      <c r="F95" s="26">
        <v>0</v>
      </c>
      <c r="G95" s="29">
        <f t="shared" si="6"/>
        <v>0</v>
      </c>
      <c r="H95" s="26">
        <v>0</v>
      </c>
      <c r="I95" s="8"/>
      <c r="J95" s="8"/>
      <c r="K95" s="8"/>
      <c r="L95" s="8"/>
      <c r="M95" s="8"/>
      <c r="N95" s="8"/>
      <c r="O95" s="8"/>
    </row>
    <row r="96" spans="1:15" ht="91.5" customHeight="1">
      <c r="A96" s="24" t="s">
        <v>310</v>
      </c>
      <c r="B96" s="15" t="s">
        <v>311</v>
      </c>
      <c r="C96" s="26">
        <v>5000</v>
      </c>
      <c r="D96" s="29">
        <f t="shared" si="5"/>
        <v>0</v>
      </c>
      <c r="E96" s="26">
        <v>5000</v>
      </c>
      <c r="F96" s="26">
        <v>5000</v>
      </c>
      <c r="G96" s="29">
        <f t="shared" si="6"/>
        <v>0</v>
      </c>
      <c r="H96" s="26">
        <v>5000</v>
      </c>
      <c r="I96" s="8"/>
      <c r="J96" s="8"/>
      <c r="K96" s="8"/>
      <c r="L96" s="8"/>
      <c r="M96" s="8"/>
      <c r="N96" s="8"/>
      <c r="O96" s="8"/>
    </row>
    <row r="97" spans="1:15" ht="86.25" customHeight="1">
      <c r="A97" s="24" t="s">
        <v>312</v>
      </c>
      <c r="B97" s="15" t="s">
        <v>313</v>
      </c>
      <c r="C97" s="26">
        <v>22000</v>
      </c>
      <c r="D97" s="29">
        <f t="shared" si="5"/>
        <v>0</v>
      </c>
      <c r="E97" s="26">
        <v>22000</v>
      </c>
      <c r="F97" s="26">
        <v>22000</v>
      </c>
      <c r="G97" s="29">
        <f t="shared" si="6"/>
        <v>0</v>
      </c>
      <c r="H97" s="26">
        <v>22000</v>
      </c>
      <c r="I97" s="8"/>
      <c r="J97" s="8"/>
      <c r="K97" s="8"/>
      <c r="L97" s="8"/>
      <c r="M97" s="8"/>
      <c r="N97" s="8"/>
      <c r="O97" s="8"/>
    </row>
    <row r="98" spans="1:15" ht="102" customHeight="1" hidden="1">
      <c r="A98" s="24" t="s">
        <v>227</v>
      </c>
      <c r="B98" s="15" t="s">
        <v>228</v>
      </c>
      <c r="C98" s="26"/>
      <c r="D98" s="29">
        <f t="shared" si="5"/>
        <v>0</v>
      </c>
      <c r="E98" s="26"/>
      <c r="F98" s="26"/>
      <c r="G98" s="29">
        <f t="shared" si="6"/>
        <v>0</v>
      </c>
      <c r="H98" s="26"/>
      <c r="I98" s="8"/>
      <c r="J98" s="8"/>
      <c r="K98" s="8"/>
      <c r="L98" s="8"/>
      <c r="M98" s="8"/>
      <c r="N98" s="8"/>
      <c r="O98" s="8"/>
    </row>
    <row r="99" spans="1:15" ht="108" customHeight="1" hidden="1">
      <c r="A99" s="24" t="s">
        <v>314</v>
      </c>
      <c r="B99" s="15" t="s">
        <v>313</v>
      </c>
      <c r="C99" s="23"/>
      <c r="D99" s="29" t="s">
        <v>315</v>
      </c>
      <c r="E99" s="23"/>
      <c r="F99" s="23"/>
      <c r="G99" s="29">
        <f t="shared" si="6"/>
        <v>0</v>
      </c>
      <c r="H99" s="23"/>
      <c r="I99" s="8"/>
      <c r="J99" s="8"/>
      <c r="K99" s="8"/>
      <c r="L99" s="8"/>
      <c r="M99" s="8"/>
      <c r="N99" s="8"/>
      <c r="O99" s="8"/>
    </row>
    <row r="100" spans="1:15" ht="36" customHeight="1" hidden="1">
      <c r="A100" s="21" t="s">
        <v>62</v>
      </c>
      <c r="B100" s="22" t="s">
        <v>82</v>
      </c>
      <c r="C100" s="23">
        <f>C101+C102</f>
        <v>0</v>
      </c>
      <c r="D100" s="29">
        <f aca="true" t="shared" si="7" ref="D100:D119">E100-C100</f>
        <v>0</v>
      </c>
      <c r="E100" s="23">
        <f>E101+E102</f>
        <v>0</v>
      </c>
      <c r="F100" s="23">
        <f>F101+F102</f>
        <v>0</v>
      </c>
      <c r="G100" s="29">
        <f t="shared" si="6"/>
        <v>0</v>
      </c>
      <c r="H100" s="23">
        <f>H101+H102</f>
        <v>0</v>
      </c>
      <c r="I100" s="8"/>
      <c r="J100" s="8"/>
      <c r="K100" s="8"/>
      <c r="L100" s="8"/>
      <c r="M100" s="8"/>
      <c r="N100" s="8"/>
      <c r="O100" s="8"/>
    </row>
    <row r="101" spans="1:15" ht="36" customHeight="1" hidden="1">
      <c r="A101" s="24" t="s">
        <v>63</v>
      </c>
      <c r="B101" s="15" t="s">
        <v>83</v>
      </c>
      <c r="C101" s="23"/>
      <c r="D101" s="29">
        <f t="shared" si="7"/>
        <v>0</v>
      </c>
      <c r="E101" s="23"/>
      <c r="F101" s="23"/>
      <c r="G101" s="29">
        <f t="shared" si="6"/>
        <v>0</v>
      </c>
      <c r="H101" s="23"/>
      <c r="I101" s="8"/>
      <c r="J101" s="8"/>
      <c r="K101" s="8"/>
      <c r="L101" s="8"/>
      <c r="M101" s="8"/>
      <c r="N101" s="8"/>
      <c r="O101" s="8"/>
    </row>
    <row r="102" spans="1:15" ht="36" customHeight="1" hidden="1">
      <c r="A102" s="24" t="s">
        <v>64</v>
      </c>
      <c r="B102" s="15" t="s">
        <v>84</v>
      </c>
      <c r="C102" s="26"/>
      <c r="D102" s="29">
        <f t="shared" si="7"/>
        <v>0</v>
      </c>
      <c r="E102" s="26"/>
      <c r="F102" s="26"/>
      <c r="G102" s="29">
        <f t="shared" si="6"/>
        <v>0</v>
      </c>
      <c r="H102" s="26"/>
      <c r="I102" s="8"/>
      <c r="J102" s="8"/>
      <c r="K102" s="8"/>
      <c r="L102" s="8"/>
      <c r="M102" s="8"/>
      <c r="N102" s="8"/>
      <c r="O102" s="8"/>
    </row>
    <row r="103" spans="1:15" ht="36" customHeight="1">
      <c r="A103" s="21" t="s">
        <v>65</v>
      </c>
      <c r="B103" s="22" t="s">
        <v>85</v>
      </c>
      <c r="C103" s="23">
        <f>C104</f>
        <v>406021783.06</v>
      </c>
      <c r="D103" s="32">
        <f t="shared" si="7"/>
        <v>877700</v>
      </c>
      <c r="E103" s="23">
        <f>E104</f>
        <v>406899483.06</v>
      </c>
      <c r="F103" s="23">
        <f>F104</f>
        <v>572460168.34</v>
      </c>
      <c r="G103" s="32">
        <f t="shared" si="6"/>
        <v>-65100</v>
      </c>
      <c r="H103" s="23">
        <f>H104</f>
        <v>572395068.34</v>
      </c>
      <c r="I103" s="8"/>
      <c r="J103" s="8"/>
      <c r="K103" s="8"/>
      <c r="L103" s="8"/>
      <c r="M103" s="8"/>
      <c r="N103" s="8"/>
      <c r="O103" s="8"/>
    </row>
    <row r="104" spans="1:15" ht="36" customHeight="1">
      <c r="A104" s="21" t="s">
        <v>331</v>
      </c>
      <c r="B104" s="22" t="s">
        <v>87</v>
      </c>
      <c r="C104" s="23">
        <f>C105+C111+C151+C180</f>
        <v>406021783.06</v>
      </c>
      <c r="D104" s="32">
        <f t="shared" si="7"/>
        <v>877700</v>
      </c>
      <c r="E104" s="23">
        <f>E105+E111+E151+E180</f>
        <v>406899483.06</v>
      </c>
      <c r="F104" s="23">
        <f>F105+F111+F151+F180</f>
        <v>572460168.34</v>
      </c>
      <c r="G104" s="32">
        <f t="shared" si="6"/>
        <v>-65100</v>
      </c>
      <c r="H104" s="23">
        <f>H105+H111+H151+H180</f>
        <v>572395068.34</v>
      </c>
      <c r="I104" s="8"/>
      <c r="J104" s="8"/>
      <c r="K104" s="8"/>
      <c r="L104" s="8"/>
      <c r="M104" s="8"/>
      <c r="N104" s="8"/>
      <c r="O104" s="8"/>
    </row>
    <row r="105" spans="1:15" ht="58.5" customHeight="1">
      <c r="A105" s="21" t="s">
        <v>332</v>
      </c>
      <c r="B105" s="22" t="s">
        <v>152</v>
      </c>
      <c r="C105" s="23">
        <f>C106+C108+C109+C110</f>
        <v>151219800</v>
      </c>
      <c r="D105" s="32">
        <f t="shared" si="7"/>
        <v>0</v>
      </c>
      <c r="E105" s="23">
        <f>E106+E108+E109+E110</f>
        <v>151219800</v>
      </c>
      <c r="F105" s="23">
        <f>F106+F108+F109+F110</f>
        <v>151219800</v>
      </c>
      <c r="G105" s="32">
        <f t="shared" si="6"/>
        <v>0</v>
      </c>
      <c r="H105" s="23">
        <f>H106+H108+H109+H110</f>
        <v>151219800</v>
      </c>
      <c r="I105" s="8"/>
      <c r="J105" s="8"/>
      <c r="K105" s="8"/>
      <c r="L105" s="8"/>
      <c r="M105" s="8"/>
      <c r="N105" s="8"/>
      <c r="O105" s="8"/>
    </row>
    <row r="106" spans="1:15" ht="58.5" customHeight="1">
      <c r="A106" s="24" t="s">
        <v>203</v>
      </c>
      <c r="B106" s="15" t="s">
        <v>242</v>
      </c>
      <c r="C106" s="26">
        <f>C107</f>
        <v>151219800</v>
      </c>
      <c r="D106" s="29">
        <f t="shared" si="7"/>
        <v>0</v>
      </c>
      <c r="E106" s="26">
        <f>E107</f>
        <v>151219800</v>
      </c>
      <c r="F106" s="26">
        <f>F107</f>
        <v>151219800</v>
      </c>
      <c r="G106" s="29">
        <f t="shared" si="6"/>
        <v>0</v>
      </c>
      <c r="H106" s="26">
        <f>H107</f>
        <v>151219800</v>
      </c>
      <c r="I106" s="8">
        <v>801</v>
      </c>
      <c r="J106" s="8"/>
      <c r="K106" s="8"/>
      <c r="L106" s="8"/>
      <c r="M106" s="8"/>
      <c r="N106" s="8"/>
      <c r="O106" s="8"/>
    </row>
    <row r="107" spans="1:15" ht="68.25" customHeight="1">
      <c r="A107" s="24" t="s">
        <v>203</v>
      </c>
      <c r="B107" s="30" t="s">
        <v>183</v>
      </c>
      <c r="C107" s="26">
        <v>151219800</v>
      </c>
      <c r="D107" s="29">
        <f t="shared" si="7"/>
        <v>0</v>
      </c>
      <c r="E107" s="26">
        <v>151219800</v>
      </c>
      <c r="F107" s="26">
        <v>151219800</v>
      </c>
      <c r="G107" s="29">
        <f t="shared" si="6"/>
        <v>0</v>
      </c>
      <c r="H107" s="26">
        <v>151219800</v>
      </c>
      <c r="I107" s="8">
        <v>801</v>
      </c>
      <c r="J107" s="8"/>
      <c r="K107" s="8"/>
      <c r="L107" s="8"/>
      <c r="M107" s="8"/>
      <c r="N107" s="8"/>
      <c r="O107" s="8"/>
    </row>
    <row r="108" spans="1:15" ht="51.75" customHeight="1" hidden="1">
      <c r="A108" s="31" t="s">
        <v>165</v>
      </c>
      <c r="B108" s="15" t="s">
        <v>86</v>
      </c>
      <c r="C108" s="26"/>
      <c r="D108" s="29">
        <f t="shared" si="7"/>
        <v>0</v>
      </c>
      <c r="E108" s="26"/>
      <c r="F108" s="26"/>
      <c r="G108" s="29">
        <f t="shared" si="6"/>
        <v>0</v>
      </c>
      <c r="H108" s="26"/>
      <c r="I108" s="8">
        <v>2901</v>
      </c>
      <c r="J108" s="8"/>
      <c r="K108" s="8"/>
      <c r="L108" s="8"/>
      <c r="M108" s="8"/>
      <c r="N108" s="8"/>
      <c r="O108" s="8"/>
    </row>
    <row r="109" spans="1:15" ht="56.25" customHeight="1" hidden="1">
      <c r="A109" s="24" t="s">
        <v>136</v>
      </c>
      <c r="B109" s="15" t="s">
        <v>137</v>
      </c>
      <c r="C109" s="26"/>
      <c r="D109" s="29">
        <f t="shared" si="7"/>
        <v>0</v>
      </c>
      <c r="E109" s="26"/>
      <c r="F109" s="26"/>
      <c r="G109" s="29">
        <f t="shared" si="6"/>
        <v>0</v>
      </c>
      <c r="H109" s="26"/>
      <c r="I109" s="8"/>
      <c r="J109" s="8"/>
      <c r="K109" s="8"/>
      <c r="L109" s="8"/>
      <c r="M109" s="8"/>
      <c r="N109" s="8"/>
      <c r="O109" s="8"/>
    </row>
    <row r="110" spans="1:15" ht="36" customHeight="1" hidden="1">
      <c r="A110" s="24" t="s">
        <v>66</v>
      </c>
      <c r="B110" s="15" t="s">
        <v>125</v>
      </c>
      <c r="C110" s="26">
        <v>0</v>
      </c>
      <c r="D110" s="29">
        <f t="shared" si="7"/>
        <v>0</v>
      </c>
      <c r="E110" s="26">
        <v>0</v>
      </c>
      <c r="F110" s="26">
        <v>0</v>
      </c>
      <c r="G110" s="29">
        <f t="shared" si="6"/>
        <v>0</v>
      </c>
      <c r="H110" s="26">
        <v>0</v>
      </c>
      <c r="I110" s="8"/>
      <c r="J110" s="8"/>
      <c r="K110" s="8"/>
      <c r="L110" s="8"/>
      <c r="M110" s="8"/>
      <c r="N110" s="8"/>
      <c r="O110" s="8"/>
    </row>
    <row r="111" spans="1:15" ht="42" customHeight="1">
      <c r="A111" s="21" t="s">
        <v>333</v>
      </c>
      <c r="B111" s="22" t="s">
        <v>138</v>
      </c>
      <c r="C111" s="23">
        <f>C112+C117+C118+C119+C120+C121+C123+C124+C125+C126+C131+C135+C137+C142</f>
        <v>76113783.06</v>
      </c>
      <c r="D111" s="32">
        <f t="shared" si="7"/>
        <v>0</v>
      </c>
      <c r="E111" s="23">
        <f>E112+E117+E118+E119+E120+E121+E123+E124+E125+E126+E131+E135+E137+E142</f>
        <v>76113783.06</v>
      </c>
      <c r="F111" s="23">
        <f>F112+F117+F118+F119+F120+F121+F123+F124+F125+F126+F131+F135+F137+F142</f>
        <v>55518415.81</v>
      </c>
      <c r="G111" s="32">
        <f t="shared" si="6"/>
        <v>0</v>
      </c>
      <c r="H111" s="23">
        <f>H112+H117+H118+H119+H120+H121+H123+H124+H125+H126+H131+H135+H137+H142</f>
        <v>55518415.81</v>
      </c>
      <c r="I111" s="12"/>
      <c r="J111" s="8"/>
      <c r="K111" s="8"/>
      <c r="L111" s="8"/>
      <c r="M111" s="8"/>
      <c r="N111" s="8"/>
      <c r="O111" s="8"/>
    </row>
    <row r="112" spans="1:15" ht="58.5" customHeight="1" hidden="1">
      <c r="A112" s="31" t="s">
        <v>219</v>
      </c>
      <c r="B112" s="15" t="s">
        <v>176</v>
      </c>
      <c r="C112" s="32">
        <f>C113+C114+C115+C116</f>
        <v>0</v>
      </c>
      <c r="D112" s="29">
        <f t="shared" si="7"/>
        <v>0</v>
      </c>
      <c r="E112" s="32">
        <f>E113+E114+E115+E116</f>
        <v>0</v>
      </c>
      <c r="F112" s="32">
        <f>F113+F114+F115+F116</f>
        <v>0</v>
      </c>
      <c r="G112" s="29">
        <f t="shared" si="6"/>
        <v>0</v>
      </c>
      <c r="H112" s="32">
        <f>H113+H114+H115+H116</f>
        <v>0</v>
      </c>
      <c r="I112" s="8"/>
      <c r="J112" s="8"/>
      <c r="K112" s="8"/>
      <c r="L112" s="8"/>
      <c r="M112" s="8"/>
      <c r="N112" s="8"/>
      <c r="O112" s="8"/>
    </row>
    <row r="113" spans="1:15" ht="77.25" customHeight="1" hidden="1">
      <c r="A113" s="31" t="s">
        <v>219</v>
      </c>
      <c r="B113" s="33" t="s">
        <v>234</v>
      </c>
      <c r="C113" s="29"/>
      <c r="D113" s="29">
        <f t="shared" si="7"/>
        <v>0</v>
      </c>
      <c r="E113" s="29"/>
      <c r="F113" s="29"/>
      <c r="G113" s="29">
        <f t="shared" si="6"/>
        <v>0</v>
      </c>
      <c r="H113" s="29"/>
      <c r="I113" s="8">
        <v>2974</v>
      </c>
      <c r="J113" s="8"/>
      <c r="K113" s="8"/>
      <c r="L113" s="8"/>
      <c r="M113" s="8"/>
      <c r="N113" s="8"/>
      <c r="O113" s="8"/>
    </row>
    <row r="114" spans="1:15" ht="76.5" customHeight="1" hidden="1">
      <c r="A114" s="31" t="s">
        <v>219</v>
      </c>
      <c r="B114" s="15" t="s">
        <v>153</v>
      </c>
      <c r="C114" s="29">
        <v>0</v>
      </c>
      <c r="D114" s="29">
        <f t="shared" si="7"/>
        <v>0</v>
      </c>
      <c r="E114" s="29">
        <v>0</v>
      </c>
      <c r="F114" s="29">
        <v>0</v>
      </c>
      <c r="G114" s="29">
        <f t="shared" si="6"/>
        <v>0</v>
      </c>
      <c r="H114" s="29">
        <v>0</v>
      </c>
      <c r="I114" s="8">
        <v>911</v>
      </c>
      <c r="J114" s="8"/>
      <c r="K114" s="8"/>
      <c r="L114" s="8"/>
      <c r="M114" s="8"/>
      <c r="N114" s="8"/>
      <c r="O114" s="8"/>
    </row>
    <row r="115" spans="1:15" ht="36" customHeight="1" hidden="1">
      <c r="A115" s="31" t="s">
        <v>219</v>
      </c>
      <c r="B115" s="15" t="s">
        <v>154</v>
      </c>
      <c r="C115" s="29">
        <v>0</v>
      </c>
      <c r="D115" s="29">
        <f t="shared" si="7"/>
        <v>0</v>
      </c>
      <c r="E115" s="29">
        <v>0</v>
      </c>
      <c r="F115" s="29">
        <v>0</v>
      </c>
      <c r="G115" s="29">
        <f t="shared" si="6"/>
        <v>0</v>
      </c>
      <c r="H115" s="29">
        <v>0</v>
      </c>
      <c r="I115" s="8">
        <v>912</v>
      </c>
      <c r="J115" s="8"/>
      <c r="K115" s="8"/>
      <c r="L115" s="8"/>
      <c r="M115" s="8"/>
      <c r="N115" s="8"/>
      <c r="O115" s="8"/>
    </row>
    <row r="116" spans="1:15" ht="36" customHeight="1" hidden="1">
      <c r="A116" s="31" t="s">
        <v>219</v>
      </c>
      <c r="B116" s="15" t="s">
        <v>178</v>
      </c>
      <c r="C116" s="29"/>
      <c r="D116" s="29">
        <f t="shared" si="7"/>
        <v>0</v>
      </c>
      <c r="E116" s="29"/>
      <c r="F116" s="29"/>
      <c r="G116" s="29">
        <f t="shared" si="6"/>
        <v>0</v>
      </c>
      <c r="H116" s="29"/>
      <c r="I116" s="8" t="s">
        <v>177</v>
      </c>
      <c r="J116" s="8"/>
      <c r="K116" s="8"/>
      <c r="L116" s="8"/>
      <c r="M116" s="8"/>
      <c r="N116" s="8"/>
      <c r="O116" s="8"/>
    </row>
    <row r="117" spans="1:15" ht="36" customHeight="1" hidden="1">
      <c r="A117" s="24" t="s">
        <v>218</v>
      </c>
      <c r="B117" s="34" t="s">
        <v>217</v>
      </c>
      <c r="C117" s="29"/>
      <c r="D117" s="29">
        <f t="shared" si="7"/>
        <v>0</v>
      </c>
      <c r="E117" s="29"/>
      <c r="F117" s="29"/>
      <c r="G117" s="29">
        <f t="shared" si="6"/>
        <v>0</v>
      </c>
      <c r="H117" s="29"/>
      <c r="I117" s="8"/>
      <c r="J117" s="8"/>
      <c r="K117" s="8"/>
      <c r="L117" s="8"/>
      <c r="M117" s="8"/>
      <c r="N117" s="8"/>
      <c r="O117" s="8"/>
    </row>
    <row r="118" spans="1:15" ht="76.5" customHeight="1">
      <c r="A118" s="24" t="s">
        <v>266</v>
      </c>
      <c r="B118" s="34" t="s">
        <v>243</v>
      </c>
      <c r="C118" s="29">
        <v>1029600</v>
      </c>
      <c r="D118" s="29">
        <f t="shared" si="7"/>
        <v>0</v>
      </c>
      <c r="E118" s="29">
        <v>1029600</v>
      </c>
      <c r="F118" s="29">
        <v>509600</v>
      </c>
      <c r="G118" s="29">
        <f t="shared" si="6"/>
        <v>0</v>
      </c>
      <c r="H118" s="29">
        <v>509600</v>
      </c>
      <c r="I118" s="13" t="s">
        <v>299</v>
      </c>
      <c r="J118" s="8"/>
      <c r="K118" s="8"/>
      <c r="L118" s="8"/>
      <c r="M118" s="8"/>
      <c r="N118" s="8"/>
      <c r="O118" s="8"/>
    </row>
    <row r="119" spans="1:15" ht="76.5" customHeight="1" hidden="1">
      <c r="A119" s="24" t="s">
        <v>236</v>
      </c>
      <c r="B119" s="35" t="s">
        <v>180</v>
      </c>
      <c r="C119" s="29"/>
      <c r="D119" s="29">
        <f t="shared" si="7"/>
        <v>0</v>
      </c>
      <c r="E119" s="29"/>
      <c r="F119" s="29"/>
      <c r="G119" s="29">
        <f t="shared" si="6"/>
        <v>0</v>
      </c>
      <c r="H119" s="29"/>
      <c r="I119" s="8"/>
      <c r="J119" s="8"/>
      <c r="K119" s="8" t="s">
        <v>181</v>
      </c>
      <c r="L119" s="8"/>
      <c r="M119" s="8"/>
      <c r="N119" s="8"/>
      <c r="O119" s="8"/>
    </row>
    <row r="120" spans="1:15" ht="76.5" customHeight="1" hidden="1">
      <c r="A120" s="24" t="s">
        <v>239</v>
      </c>
      <c r="B120" s="36" t="s">
        <v>240</v>
      </c>
      <c r="C120" s="29"/>
      <c r="D120" s="29"/>
      <c r="E120" s="29"/>
      <c r="F120" s="29"/>
      <c r="G120" s="29"/>
      <c r="H120" s="29"/>
      <c r="I120" s="8"/>
      <c r="J120" s="8"/>
      <c r="K120" s="8"/>
      <c r="L120" s="8"/>
      <c r="M120" s="8"/>
      <c r="N120" s="8"/>
      <c r="O120" s="8"/>
    </row>
    <row r="121" spans="1:15" ht="76.5" customHeight="1" hidden="1">
      <c r="A121" s="24" t="s">
        <v>237</v>
      </c>
      <c r="B121" s="37" t="s">
        <v>244</v>
      </c>
      <c r="C121" s="32">
        <f>C122</f>
        <v>0</v>
      </c>
      <c r="D121" s="29"/>
      <c r="E121" s="32">
        <f>E122</f>
        <v>0</v>
      </c>
      <c r="F121" s="32">
        <f>F122</f>
        <v>0</v>
      </c>
      <c r="G121" s="29"/>
      <c r="H121" s="32">
        <f>H122</f>
        <v>0</v>
      </c>
      <c r="I121" s="8"/>
      <c r="J121" s="8"/>
      <c r="K121" s="8"/>
      <c r="L121" s="8"/>
      <c r="M121" s="8"/>
      <c r="N121" s="8"/>
      <c r="O121" s="8"/>
    </row>
    <row r="122" spans="1:15" ht="56.25" customHeight="1" hidden="1">
      <c r="A122" s="24" t="s">
        <v>237</v>
      </c>
      <c r="B122" s="38" t="s">
        <v>235</v>
      </c>
      <c r="C122" s="29">
        <v>0</v>
      </c>
      <c r="D122" s="29"/>
      <c r="E122" s="29">
        <v>0</v>
      </c>
      <c r="F122" s="29">
        <v>0</v>
      </c>
      <c r="G122" s="29"/>
      <c r="H122" s="29">
        <v>0</v>
      </c>
      <c r="I122" s="8"/>
      <c r="J122" s="8"/>
      <c r="K122" s="8"/>
      <c r="L122" s="8"/>
      <c r="M122" s="8"/>
      <c r="N122" s="8"/>
      <c r="O122" s="8"/>
    </row>
    <row r="123" spans="1:15" ht="76.5" customHeight="1">
      <c r="A123" s="24" t="s">
        <v>267</v>
      </c>
      <c r="B123" s="24" t="s">
        <v>268</v>
      </c>
      <c r="C123" s="29">
        <v>13941182.83</v>
      </c>
      <c r="D123" s="29"/>
      <c r="E123" s="29">
        <v>13941182.83</v>
      </c>
      <c r="F123" s="29">
        <v>14324149.88</v>
      </c>
      <c r="G123" s="29">
        <f>H123-F123</f>
        <v>0</v>
      </c>
      <c r="H123" s="29">
        <v>14324149.88</v>
      </c>
      <c r="I123" s="8" t="s">
        <v>335</v>
      </c>
      <c r="J123" s="8"/>
      <c r="K123" s="8"/>
      <c r="L123" s="8"/>
      <c r="M123" s="8"/>
      <c r="N123" s="8"/>
      <c r="O123" s="8"/>
    </row>
    <row r="124" spans="1:15" ht="66.75" customHeight="1">
      <c r="A124" s="24" t="s">
        <v>269</v>
      </c>
      <c r="B124" s="39" t="s">
        <v>221</v>
      </c>
      <c r="C124" s="29">
        <v>1190653</v>
      </c>
      <c r="D124" s="29">
        <f aca="true" t="shared" si="8" ref="D124:D140">E124-C124</f>
        <v>0</v>
      </c>
      <c r="E124" s="29">
        <v>1190653</v>
      </c>
      <c r="F124" s="29">
        <v>1190653</v>
      </c>
      <c r="G124" s="29">
        <f>H124-F124</f>
        <v>0</v>
      </c>
      <c r="H124" s="29">
        <v>1190653</v>
      </c>
      <c r="I124" s="8" t="s">
        <v>300</v>
      </c>
      <c r="J124" s="8"/>
      <c r="K124" s="8" t="s">
        <v>231</v>
      </c>
      <c r="L124" s="8"/>
      <c r="M124" s="8"/>
      <c r="N124" s="8"/>
      <c r="O124" s="8"/>
    </row>
    <row r="125" spans="1:15" ht="48" customHeight="1">
      <c r="A125" s="24" t="s">
        <v>270</v>
      </c>
      <c r="B125" s="15" t="s">
        <v>232</v>
      </c>
      <c r="C125" s="29">
        <v>2179088.15</v>
      </c>
      <c r="D125" s="29">
        <f t="shared" si="8"/>
        <v>0</v>
      </c>
      <c r="E125" s="29">
        <v>2179088.15</v>
      </c>
      <c r="F125" s="29">
        <v>2209876.61</v>
      </c>
      <c r="G125" s="29">
        <f>H125-F125</f>
        <v>0</v>
      </c>
      <c r="H125" s="29">
        <v>2209876.61</v>
      </c>
      <c r="I125" s="8" t="s">
        <v>337</v>
      </c>
      <c r="J125" s="8"/>
      <c r="K125" s="8" t="s">
        <v>233</v>
      </c>
      <c r="L125" s="8"/>
      <c r="M125" s="8"/>
      <c r="N125" s="8"/>
      <c r="O125" s="8"/>
    </row>
    <row r="126" spans="1:15" ht="31.5" customHeight="1">
      <c r="A126" s="21" t="s">
        <v>322</v>
      </c>
      <c r="B126" s="22" t="s">
        <v>245</v>
      </c>
      <c r="C126" s="32">
        <f>C127+C128+C129+C130</f>
        <v>30704144.07</v>
      </c>
      <c r="D126" s="32">
        <f t="shared" si="8"/>
        <v>0</v>
      </c>
      <c r="E126" s="32">
        <f>E127+E128+E129+E130</f>
        <v>30704144.07</v>
      </c>
      <c r="F126" s="32">
        <f>F127+F128+F129+F130</f>
        <v>108285.48</v>
      </c>
      <c r="G126" s="32">
        <f t="shared" si="6"/>
        <v>0</v>
      </c>
      <c r="H126" s="32">
        <f>H127+H128+H129+H130</f>
        <v>108285.48</v>
      </c>
      <c r="I126" s="8"/>
      <c r="J126" s="8"/>
      <c r="K126" s="8"/>
      <c r="L126" s="8"/>
      <c r="M126" s="8"/>
      <c r="N126" s="8"/>
      <c r="O126" s="8"/>
    </row>
    <row r="127" spans="1:15" ht="49.5" customHeight="1">
      <c r="A127" s="24" t="s">
        <v>271</v>
      </c>
      <c r="B127" s="38" t="s">
        <v>272</v>
      </c>
      <c r="C127" s="29">
        <v>30595858.59</v>
      </c>
      <c r="D127" s="29">
        <f t="shared" si="8"/>
        <v>0</v>
      </c>
      <c r="E127" s="29">
        <v>30595858.59</v>
      </c>
      <c r="F127" s="29">
        <v>0</v>
      </c>
      <c r="G127" s="29">
        <f t="shared" si="6"/>
        <v>0</v>
      </c>
      <c r="H127" s="29">
        <v>0</v>
      </c>
      <c r="I127" s="8" t="s">
        <v>339</v>
      </c>
      <c r="J127" s="8"/>
      <c r="K127" s="8"/>
      <c r="L127" s="8"/>
      <c r="M127" s="8"/>
      <c r="N127" s="8"/>
      <c r="O127" s="8"/>
    </row>
    <row r="128" spans="1:15" ht="63" customHeight="1">
      <c r="A128" s="24" t="s">
        <v>271</v>
      </c>
      <c r="B128" s="24" t="s">
        <v>223</v>
      </c>
      <c r="C128" s="29">
        <v>108285.48</v>
      </c>
      <c r="D128" s="29">
        <f t="shared" si="8"/>
        <v>0</v>
      </c>
      <c r="E128" s="29">
        <v>108285.48</v>
      </c>
      <c r="F128" s="29">
        <v>108285.48</v>
      </c>
      <c r="G128" s="29">
        <f t="shared" si="6"/>
        <v>0</v>
      </c>
      <c r="H128" s="29">
        <v>108285.48</v>
      </c>
      <c r="I128" s="8" t="s">
        <v>340</v>
      </c>
      <c r="J128" s="8"/>
      <c r="K128" s="8" t="s">
        <v>226</v>
      </c>
      <c r="L128" s="8"/>
      <c r="M128" s="8"/>
      <c r="N128" s="8"/>
      <c r="O128" s="8"/>
    </row>
    <row r="129" spans="1:15" ht="57" customHeight="1" hidden="1">
      <c r="A129" s="24" t="s">
        <v>222</v>
      </c>
      <c r="B129" s="24" t="s">
        <v>224</v>
      </c>
      <c r="C129" s="29"/>
      <c r="D129" s="29">
        <f t="shared" si="8"/>
        <v>0</v>
      </c>
      <c r="E129" s="29"/>
      <c r="F129" s="29"/>
      <c r="G129" s="29">
        <f t="shared" si="6"/>
        <v>0</v>
      </c>
      <c r="H129" s="29"/>
      <c r="I129" s="8"/>
      <c r="J129" s="8"/>
      <c r="K129" s="8"/>
      <c r="L129" s="8"/>
      <c r="M129" s="8"/>
      <c r="N129" s="8"/>
      <c r="O129" s="8"/>
    </row>
    <row r="130" spans="1:15" ht="57.75" customHeight="1" hidden="1">
      <c r="A130" s="24" t="s">
        <v>222</v>
      </c>
      <c r="B130" s="24" t="s">
        <v>225</v>
      </c>
      <c r="C130" s="29"/>
      <c r="D130" s="29">
        <f t="shared" si="8"/>
        <v>0</v>
      </c>
      <c r="E130" s="29"/>
      <c r="F130" s="29"/>
      <c r="G130" s="29">
        <f t="shared" si="6"/>
        <v>0</v>
      </c>
      <c r="H130" s="29"/>
      <c r="I130" s="8"/>
      <c r="J130" s="8"/>
      <c r="K130" s="8"/>
      <c r="L130" s="8"/>
      <c r="M130" s="8"/>
      <c r="N130" s="8"/>
      <c r="O130" s="8"/>
    </row>
    <row r="131" spans="1:15" ht="66" customHeight="1">
      <c r="A131" s="21" t="s">
        <v>321</v>
      </c>
      <c r="B131" s="22" t="s">
        <v>304</v>
      </c>
      <c r="C131" s="32">
        <f>C132+C133+C134</f>
        <v>20567777.78</v>
      </c>
      <c r="D131" s="29">
        <f t="shared" si="8"/>
        <v>0</v>
      </c>
      <c r="E131" s="32">
        <f>E132+E133+E134</f>
        <v>20567777.78</v>
      </c>
      <c r="F131" s="32">
        <f>F132+F133+F134</f>
        <v>32180606.06</v>
      </c>
      <c r="G131" s="29">
        <f t="shared" si="6"/>
        <v>0</v>
      </c>
      <c r="H131" s="32">
        <f>H132+H133+H134</f>
        <v>32180606.06</v>
      </c>
      <c r="I131" s="8"/>
      <c r="J131" s="8"/>
      <c r="K131" s="8"/>
      <c r="L131" s="8"/>
      <c r="M131" s="8"/>
      <c r="N131" s="8"/>
      <c r="O131" s="8"/>
    </row>
    <row r="132" spans="1:15" ht="54.75" customHeight="1">
      <c r="A132" s="24" t="s">
        <v>320</v>
      </c>
      <c r="B132" s="40" t="s">
        <v>318</v>
      </c>
      <c r="C132" s="29">
        <v>20567777.78</v>
      </c>
      <c r="D132" s="29">
        <f t="shared" si="8"/>
        <v>0</v>
      </c>
      <c r="E132" s="29">
        <v>20567777.78</v>
      </c>
      <c r="F132" s="29">
        <v>32180606.06</v>
      </c>
      <c r="G132" s="29">
        <f t="shared" si="6"/>
        <v>0</v>
      </c>
      <c r="H132" s="29">
        <v>32180606.06</v>
      </c>
      <c r="I132" s="52">
        <v>2.23846404751012E+19</v>
      </c>
      <c r="J132" s="8"/>
      <c r="K132" s="51">
        <v>2.23846404751012E+19</v>
      </c>
      <c r="L132" s="8"/>
      <c r="M132" s="8"/>
      <c r="N132" s="8"/>
      <c r="O132" s="8"/>
    </row>
    <row r="133" spans="1:15" ht="72" customHeight="1" hidden="1">
      <c r="A133" s="24" t="s">
        <v>204</v>
      </c>
      <c r="B133" s="15" t="s">
        <v>179</v>
      </c>
      <c r="C133" s="29"/>
      <c r="D133" s="29">
        <f t="shared" si="8"/>
        <v>0</v>
      </c>
      <c r="E133" s="29"/>
      <c r="F133" s="29"/>
      <c r="G133" s="29">
        <f t="shared" si="6"/>
        <v>0</v>
      </c>
      <c r="H133" s="29"/>
      <c r="I133" s="8">
        <v>2933</v>
      </c>
      <c r="J133" s="8"/>
      <c r="K133" s="8"/>
      <c r="L133" s="8"/>
      <c r="M133" s="8"/>
      <c r="N133" s="8"/>
      <c r="O133" s="8"/>
    </row>
    <row r="134" spans="1:15" ht="55.5" customHeight="1" hidden="1">
      <c r="A134" s="24" t="s">
        <v>204</v>
      </c>
      <c r="B134" s="39" t="s">
        <v>201</v>
      </c>
      <c r="C134" s="29"/>
      <c r="D134" s="29">
        <f t="shared" si="8"/>
        <v>0</v>
      </c>
      <c r="E134" s="29"/>
      <c r="F134" s="29"/>
      <c r="G134" s="29">
        <f t="shared" si="6"/>
        <v>0</v>
      </c>
      <c r="H134" s="29"/>
      <c r="I134" s="8"/>
      <c r="J134" s="8"/>
      <c r="K134" s="8"/>
      <c r="L134" s="8"/>
      <c r="M134" s="8"/>
      <c r="N134" s="8"/>
      <c r="O134" s="8"/>
    </row>
    <row r="135" spans="1:15" ht="43.5" customHeight="1" hidden="1">
      <c r="A135" s="24" t="s">
        <v>215</v>
      </c>
      <c r="B135" s="39" t="s">
        <v>216</v>
      </c>
      <c r="C135" s="29">
        <f>C136</f>
        <v>0</v>
      </c>
      <c r="D135" s="29">
        <f t="shared" si="8"/>
        <v>0</v>
      </c>
      <c r="E135" s="29">
        <f>E136</f>
        <v>0</v>
      </c>
      <c r="F135" s="29">
        <f>F136</f>
        <v>0</v>
      </c>
      <c r="G135" s="29">
        <f t="shared" si="6"/>
        <v>0</v>
      </c>
      <c r="H135" s="29">
        <f>H136</f>
        <v>0</v>
      </c>
      <c r="I135" s="8">
        <v>347</v>
      </c>
      <c r="J135" s="8"/>
      <c r="K135" s="8"/>
      <c r="L135" s="8"/>
      <c r="M135" s="8"/>
      <c r="N135" s="8"/>
      <c r="O135" s="8"/>
    </row>
    <row r="136" spans="1:15" ht="73.5" customHeight="1" hidden="1">
      <c r="A136" s="24" t="s">
        <v>215</v>
      </c>
      <c r="B136" s="41" t="s">
        <v>200</v>
      </c>
      <c r="C136" s="29">
        <v>0</v>
      </c>
      <c r="D136" s="29">
        <f t="shared" si="8"/>
        <v>0</v>
      </c>
      <c r="E136" s="29">
        <v>0</v>
      </c>
      <c r="F136" s="29">
        <v>0</v>
      </c>
      <c r="G136" s="29">
        <f t="shared" si="6"/>
        <v>0</v>
      </c>
      <c r="H136" s="29">
        <v>0</v>
      </c>
      <c r="I136" s="8" t="s">
        <v>230</v>
      </c>
      <c r="J136" s="8"/>
      <c r="K136" s="8"/>
      <c r="L136" s="8"/>
      <c r="M136" s="8"/>
      <c r="N136" s="8"/>
      <c r="O136" s="8"/>
    </row>
    <row r="137" spans="1:15" ht="39" customHeight="1">
      <c r="A137" s="24" t="s">
        <v>273</v>
      </c>
      <c r="B137" s="41" t="s">
        <v>241</v>
      </c>
      <c r="C137" s="29">
        <f>C138+C140+C141</f>
        <v>973737.23</v>
      </c>
      <c r="D137" s="29">
        <f t="shared" si="8"/>
        <v>0</v>
      </c>
      <c r="E137" s="29">
        <f>E138+E140+E141</f>
        <v>973737.23</v>
      </c>
      <c r="F137" s="29">
        <f>F138+F140+F141</f>
        <v>1077244.78</v>
      </c>
      <c r="G137" s="29">
        <f t="shared" si="6"/>
        <v>0</v>
      </c>
      <c r="H137" s="29">
        <f>H138+H140+H141</f>
        <v>1077244.78</v>
      </c>
      <c r="I137" s="8" t="s">
        <v>338</v>
      </c>
      <c r="J137" s="8"/>
      <c r="K137" s="8"/>
      <c r="L137" s="8"/>
      <c r="M137" s="8"/>
      <c r="N137" s="8"/>
      <c r="O137" s="8"/>
    </row>
    <row r="138" spans="1:15" ht="55.5" customHeight="1">
      <c r="A138" s="24" t="s">
        <v>273</v>
      </c>
      <c r="B138" s="41" t="s">
        <v>274</v>
      </c>
      <c r="C138" s="29">
        <v>973737.23</v>
      </c>
      <c r="D138" s="29">
        <f t="shared" si="8"/>
        <v>0</v>
      </c>
      <c r="E138" s="29">
        <v>973737.23</v>
      </c>
      <c r="F138" s="29">
        <v>1077244.78</v>
      </c>
      <c r="G138" s="29">
        <f t="shared" si="6"/>
        <v>0</v>
      </c>
      <c r="H138" s="29">
        <v>1077244.78</v>
      </c>
      <c r="I138" s="8" t="s">
        <v>301</v>
      </c>
      <c r="J138" s="8"/>
      <c r="K138" s="8"/>
      <c r="L138" s="8"/>
      <c r="M138" s="8"/>
      <c r="N138" s="8"/>
      <c r="O138" s="8"/>
    </row>
    <row r="139" spans="1:15" ht="89.25" customHeight="1" hidden="1">
      <c r="A139" s="24" t="s">
        <v>275</v>
      </c>
      <c r="B139" s="41" t="s">
        <v>276</v>
      </c>
      <c r="C139" s="29"/>
      <c r="D139" s="29">
        <f t="shared" si="8"/>
        <v>0</v>
      </c>
      <c r="E139" s="29"/>
      <c r="F139" s="29"/>
      <c r="G139" s="29">
        <f t="shared" si="6"/>
        <v>0</v>
      </c>
      <c r="H139" s="29"/>
      <c r="I139" s="8" t="s">
        <v>302</v>
      </c>
      <c r="J139" s="8"/>
      <c r="K139" s="8"/>
      <c r="L139" s="8"/>
      <c r="M139" s="8"/>
      <c r="N139" s="8"/>
      <c r="O139" s="8"/>
    </row>
    <row r="140" spans="1:15" ht="79.5" customHeight="1" hidden="1">
      <c r="A140" s="24" t="s">
        <v>273</v>
      </c>
      <c r="B140" s="41" t="s">
        <v>276</v>
      </c>
      <c r="C140" s="29"/>
      <c r="D140" s="29">
        <f t="shared" si="8"/>
        <v>0</v>
      </c>
      <c r="E140" s="29"/>
      <c r="F140" s="29"/>
      <c r="G140" s="29">
        <f>H140-F140</f>
        <v>0</v>
      </c>
      <c r="H140" s="29"/>
      <c r="I140" s="8" t="s">
        <v>302</v>
      </c>
      <c r="J140" s="8"/>
      <c r="K140" s="8"/>
      <c r="L140" s="8"/>
      <c r="M140" s="8"/>
      <c r="N140" s="8"/>
      <c r="O140" s="8"/>
    </row>
    <row r="141" spans="1:15" ht="67.5" customHeight="1" hidden="1">
      <c r="A141" s="24" t="s">
        <v>273</v>
      </c>
      <c r="B141" s="41" t="s">
        <v>277</v>
      </c>
      <c r="C141" s="29"/>
      <c r="D141" s="29"/>
      <c r="E141" s="29"/>
      <c r="F141" s="29"/>
      <c r="G141" s="29"/>
      <c r="H141" s="29"/>
      <c r="I141" s="8"/>
      <c r="J141" s="8"/>
      <c r="K141" s="8"/>
      <c r="L141" s="8"/>
      <c r="M141" s="8" t="s">
        <v>302</v>
      </c>
      <c r="N141" s="8"/>
      <c r="O141" s="8"/>
    </row>
    <row r="142" spans="1:15" ht="28.5" customHeight="1">
      <c r="A142" s="42" t="s">
        <v>278</v>
      </c>
      <c r="B142" s="22" t="s">
        <v>94</v>
      </c>
      <c r="C142" s="23">
        <f>C143+C144+C145+C146+C147+C148+C149+C150</f>
        <v>5527600</v>
      </c>
      <c r="D142" s="29">
        <f>E142-C142</f>
        <v>0</v>
      </c>
      <c r="E142" s="23">
        <f>E143+E144+E145+E146+E147+E148+E149+E150</f>
        <v>5527600</v>
      </c>
      <c r="F142" s="23">
        <f>F143+F144+F145+F146+F147+F148+F149+F150</f>
        <v>3918000</v>
      </c>
      <c r="G142" s="29">
        <f t="shared" si="6"/>
        <v>0</v>
      </c>
      <c r="H142" s="23">
        <f>H143+H144+H145+H146+H147+H148+H149+H150</f>
        <v>3918000</v>
      </c>
      <c r="I142" s="8"/>
      <c r="J142" s="8"/>
      <c r="K142" s="8"/>
      <c r="L142" s="8"/>
      <c r="M142" s="8"/>
      <c r="N142" s="8"/>
      <c r="O142" s="8"/>
    </row>
    <row r="143" spans="1:15" ht="63" customHeight="1">
      <c r="A143" s="31" t="s">
        <v>279</v>
      </c>
      <c r="B143" s="43" t="s">
        <v>172</v>
      </c>
      <c r="C143" s="29">
        <v>1711500</v>
      </c>
      <c r="D143" s="29">
        <f>E143-C143</f>
        <v>0</v>
      </c>
      <c r="E143" s="29">
        <v>1711500</v>
      </c>
      <c r="F143" s="29">
        <v>1711500</v>
      </c>
      <c r="G143" s="29">
        <f t="shared" si="6"/>
        <v>0</v>
      </c>
      <c r="H143" s="29">
        <v>1711500</v>
      </c>
      <c r="I143" s="8">
        <v>966</v>
      </c>
      <c r="J143" s="8"/>
      <c r="K143" s="8"/>
      <c r="L143" s="8"/>
      <c r="M143" s="8"/>
      <c r="N143" s="8"/>
      <c r="O143" s="8"/>
    </row>
    <row r="144" spans="1:15" ht="69.75" customHeight="1" hidden="1">
      <c r="A144" s="31" t="s">
        <v>205</v>
      </c>
      <c r="B144" s="43" t="s">
        <v>173</v>
      </c>
      <c r="C144" s="29">
        <v>0</v>
      </c>
      <c r="D144" s="29">
        <f>E144-C144</f>
        <v>0</v>
      </c>
      <c r="E144" s="29">
        <v>0</v>
      </c>
      <c r="F144" s="29">
        <v>0</v>
      </c>
      <c r="G144" s="29">
        <f t="shared" si="6"/>
        <v>0</v>
      </c>
      <c r="H144" s="29">
        <v>0</v>
      </c>
      <c r="I144" s="14">
        <v>981</v>
      </c>
      <c r="J144" s="8"/>
      <c r="K144" s="8"/>
      <c r="L144" s="8"/>
      <c r="M144" s="8"/>
      <c r="N144" s="8"/>
      <c r="O144" s="8"/>
    </row>
    <row r="145" spans="1:15" ht="72.75" customHeight="1">
      <c r="A145" s="31" t="s">
        <v>280</v>
      </c>
      <c r="B145" s="15" t="s">
        <v>229</v>
      </c>
      <c r="C145" s="29">
        <v>9800</v>
      </c>
      <c r="D145" s="29">
        <f>E145-C145</f>
        <v>0</v>
      </c>
      <c r="E145" s="29">
        <v>9800</v>
      </c>
      <c r="F145" s="29">
        <v>9800</v>
      </c>
      <c r="G145" s="29">
        <f t="shared" si="6"/>
        <v>0</v>
      </c>
      <c r="H145" s="29">
        <v>9800</v>
      </c>
      <c r="I145" s="14">
        <v>2904</v>
      </c>
      <c r="J145" s="8"/>
      <c r="K145" s="8"/>
      <c r="L145" s="8"/>
      <c r="M145" s="8"/>
      <c r="N145" s="8"/>
      <c r="O145" s="8"/>
    </row>
    <row r="146" spans="1:15" ht="57" customHeight="1" hidden="1">
      <c r="A146" s="31" t="s">
        <v>205</v>
      </c>
      <c r="B146" s="38" t="s">
        <v>238</v>
      </c>
      <c r="C146" s="29"/>
      <c r="D146" s="29"/>
      <c r="E146" s="29"/>
      <c r="F146" s="29"/>
      <c r="G146" s="29"/>
      <c r="H146" s="29"/>
      <c r="I146" s="14">
        <v>2938</v>
      </c>
      <c r="J146" s="8"/>
      <c r="K146" s="8"/>
      <c r="L146" s="8"/>
      <c r="M146" s="8"/>
      <c r="N146" s="8"/>
      <c r="O146" s="8"/>
    </row>
    <row r="147" spans="1:15" ht="114" customHeight="1">
      <c r="A147" s="31" t="s">
        <v>280</v>
      </c>
      <c r="B147" s="44" t="s">
        <v>199</v>
      </c>
      <c r="C147" s="29">
        <v>1609600</v>
      </c>
      <c r="D147" s="29">
        <f>E147-C147</f>
        <v>0</v>
      </c>
      <c r="E147" s="29">
        <v>1609600</v>
      </c>
      <c r="F147" s="29">
        <v>0</v>
      </c>
      <c r="G147" s="29">
        <f>H147-F147</f>
        <v>0</v>
      </c>
      <c r="H147" s="29">
        <v>0</v>
      </c>
      <c r="I147" s="14">
        <v>2975</v>
      </c>
      <c r="J147" s="8"/>
      <c r="K147" s="8"/>
      <c r="L147" s="8"/>
      <c r="M147" s="8"/>
      <c r="N147" s="8"/>
      <c r="O147" s="8"/>
    </row>
    <row r="148" spans="1:15" ht="56.25" customHeight="1" hidden="1">
      <c r="A148" s="31" t="s">
        <v>205</v>
      </c>
      <c r="B148" s="15" t="s">
        <v>166</v>
      </c>
      <c r="C148" s="29"/>
      <c r="D148" s="29"/>
      <c r="E148" s="29"/>
      <c r="F148" s="29"/>
      <c r="G148" s="29"/>
      <c r="H148" s="29"/>
      <c r="I148" s="14"/>
      <c r="J148" s="8"/>
      <c r="K148" s="8"/>
      <c r="L148" s="8"/>
      <c r="M148" s="8"/>
      <c r="N148" s="8"/>
      <c r="O148" s="8"/>
    </row>
    <row r="149" spans="1:15" ht="87" customHeight="1">
      <c r="A149" s="31" t="s">
        <v>279</v>
      </c>
      <c r="B149" s="15" t="s">
        <v>246</v>
      </c>
      <c r="C149" s="29">
        <f>3070700-901000</f>
        <v>2169700</v>
      </c>
      <c r="D149" s="29">
        <f>E149-C149</f>
        <v>0</v>
      </c>
      <c r="E149" s="29">
        <f>3070700-901000</f>
        <v>2169700</v>
      </c>
      <c r="F149" s="29">
        <f>3070700-901000</f>
        <v>2169700</v>
      </c>
      <c r="G149" s="29">
        <f>H149-F149</f>
        <v>0</v>
      </c>
      <c r="H149" s="29">
        <f>3070700-901000</f>
        <v>2169700</v>
      </c>
      <c r="I149" s="14">
        <v>2951</v>
      </c>
      <c r="J149" s="8"/>
      <c r="K149" s="8"/>
      <c r="L149" s="8"/>
      <c r="M149" s="8"/>
      <c r="N149" s="8"/>
      <c r="O149" s="8"/>
    </row>
    <row r="150" spans="1:15" ht="101.25" customHeight="1">
      <c r="A150" s="31" t="s">
        <v>280</v>
      </c>
      <c r="B150" s="43" t="s">
        <v>317</v>
      </c>
      <c r="C150" s="29">
        <v>27000</v>
      </c>
      <c r="D150" s="29">
        <f>E150-C150</f>
        <v>0</v>
      </c>
      <c r="E150" s="29">
        <v>27000</v>
      </c>
      <c r="F150" s="29">
        <v>27000</v>
      </c>
      <c r="G150" s="29"/>
      <c r="H150" s="29">
        <v>27000</v>
      </c>
      <c r="I150" s="14">
        <v>995</v>
      </c>
      <c r="J150" s="8"/>
      <c r="K150" s="8"/>
      <c r="L150" s="8"/>
      <c r="M150" s="8"/>
      <c r="N150" s="8"/>
      <c r="O150" s="8"/>
    </row>
    <row r="151" spans="1:15" ht="36" customHeight="1">
      <c r="A151" s="24" t="s">
        <v>281</v>
      </c>
      <c r="B151" s="15" t="s">
        <v>155</v>
      </c>
      <c r="C151" s="26">
        <f>C152+C162+C167+C169+C170+C172+C174+C175+C176+C177+C179+C178</f>
        <v>127715100</v>
      </c>
      <c r="D151" s="29">
        <f aca="true" t="shared" si="9" ref="D151:D174">E151-C151</f>
        <v>0</v>
      </c>
      <c r="E151" s="26">
        <f>E152+E162+E167+E169+E170+E172+E174+E175+E176+E177+E179+E178</f>
        <v>127715100</v>
      </c>
      <c r="F151" s="26">
        <f>F152+F162+F167+F169+F170+F172+F174+F175+F176+F177+F179+F178</f>
        <v>297340800</v>
      </c>
      <c r="G151" s="29">
        <f aca="true" t="shared" si="10" ref="G151:G188">H151-F151</f>
        <v>0</v>
      </c>
      <c r="H151" s="26">
        <f>H152+H162+H167+H169+H170+H172+H174+H175+H176+H177+H179+H178</f>
        <v>297340800</v>
      </c>
      <c r="I151" s="8"/>
      <c r="J151" s="8"/>
      <c r="K151" s="8"/>
      <c r="L151" s="8"/>
      <c r="M151" s="8"/>
      <c r="N151" s="8"/>
      <c r="O151" s="8"/>
    </row>
    <row r="152" spans="1:15" ht="45.75" customHeight="1">
      <c r="A152" s="31" t="s">
        <v>282</v>
      </c>
      <c r="B152" s="15" t="s">
        <v>96</v>
      </c>
      <c r="C152" s="26">
        <f>C153+C154+C155+C156+C157+C158+C159+C160+C161+C163+C164+C165+C166</f>
        <v>117057000</v>
      </c>
      <c r="D152" s="29">
        <f t="shared" si="9"/>
        <v>0</v>
      </c>
      <c r="E152" s="26">
        <f>E153+E154+E155+E156+E157+E158+E159+E160+E161+E163+E164+E165+E166</f>
        <v>117057000</v>
      </c>
      <c r="F152" s="26">
        <f>F153+F154+F155+F156+F157+F158+F159+F160+F161+F163+F164+F165+F166</f>
        <v>285591300</v>
      </c>
      <c r="G152" s="29">
        <f t="shared" si="10"/>
        <v>0</v>
      </c>
      <c r="H152" s="26">
        <f>H153+H154+H155+H156+H157+H158+H159+H160+H161+H163+H164+H165+H166</f>
        <v>285591300</v>
      </c>
      <c r="I152" s="8"/>
      <c r="J152" s="8"/>
      <c r="K152" s="8"/>
      <c r="L152" s="8"/>
      <c r="M152" s="8"/>
      <c r="N152" s="8"/>
      <c r="O152" s="8"/>
    </row>
    <row r="153" spans="1:15" ht="153.75" customHeight="1">
      <c r="A153" s="31" t="s">
        <v>283</v>
      </c>
      <c r="B153" s="45" t="s">
        <v>186</v>
      </c>
      <c r="C153" s="29">
        <f>84366700+20931500</f>
        <v>105298200</v>
      </c>
      <c r="D153" s="29">
        <f t="shared" si="9"/>
        <v>0</v>
      </c>
      <c r="E153" s="29">
        <f>84366700+20931500</f>
        <v>105298200</v>
      </c>
      <c r="F153" s="29">
        <f>34363300+239467500</f>
        <v>273830800</v>
      </c>
      <c r="G153" s="29">
        <f t="shared" si="10"/>
        <v>0</v>
      </c>
      <c r="H153" s="29">
        <f>34363300+239467500</f>
        <v>273830800</v>
      </c>
      <c r="I153" s="8">
        <v>934</v>
      </c>
      <c r="J153" s="8"/>
      <c r="K153" s="8"/>
      <c r="L153" s="8"/>
      <c r="M153" s="8"/>
      <c r="N153" s="8"/>
      <c r="O153" s="8"/>
    </row>
    <row r="154" spans="1:15" ht="145.5" customHeight="1" hidden="1">
      <c r="A154" s="31" t="s">
        <v>206</v>
      </c>
      <c r="B154" s="45" t="s">
        <v>171</v>
      </c>
      <c r="C154" s="29"/>
      <c r="D154" s="29">
        <f t="shared" si="9"/>
        <v>0</v>
      </c>
      <c r="E154" s="29"/>
      <c r="F154" s="29"/>
      <c r="G154" s="29">
        <f t="shared" si="10"/>
        <v>0</v>
      </c>
      <c r="H154" s="29"/>
      <c r="I154" s="8">
        <v>937</v>
      </c>
      <c r="J154" s="8"/>
      <c r="K154" s="8"/>
      <c r="L154" s="8"/>
      <c r="M154" s="8"/>
      <c r="N154" s="8"/>
      <c r="O154" s="8"/>
    </row>
    <row r="155" spans="1:15" ht="61.5" customHeight="1">
      <c r="A155" s="31" t="s">
        <v>284</v>
      </c>
      <c r="B155" s="45" t="s">
        <v>189</v>
      </c>
      <c r="C155" s="29">
        <f>58200+7300</f>
        <v>65500</v>
      </c>
      <c r="D155" s="29">
        <f t="shared" si="9"/>
        <v>0</v>
      </c>
      <c r="E155" s="29">
        <f>58200+7300</f>
        <v>65500</v>
      </c>
      <c r="F155" s="29">
        <f>58200+7300</f>
        <v>65500</v>
      </c>
      <c r="G155" s="29">
        <f t="shared" si="10"/>
        <v>0</v>
      </c>
      <c r="H155" s="29">
        <f>58200+7300</f>
        <v>65500</v>
      </c>
      <c r="I155" s="8">
        <v>967</v>
      </c>
      <c r="J155" s="8"/>
      <c r="K155" s="8"/>
      <c r="L155" s="8"/>
      <c r="M155" s="8"/>
      <c r="N155" s="8"/>
      <c r="O155" s="8"/>
    </row>
    <row r="156" spans="1:15" ht="84" customHeight="1">
      <c r="A156" s="31" t="s">
        <v>284</v>
      </c>
      <c r="B156" s="15" t="s">
        <v>190</v>
      </c>
      <c r="C156" s="29">
        <f>237700+12500</f>
        <v>250200</v>
      </c>
      <c r="D156" s="29">
        <f t="shared" si="9"/>
        <v>0</v>
      </c>
      <c r="E156" s="29">
        <f>237700+12500</f>
        <v>250200</v>
      </c>
      <c r="F156" s="29">
        <f>237700+12500</f>
        <v>250200</v>
      </c>
      <c r="G156" s="29">
        <f t="shared" si="10"/>
        <v>0</v>
      </c>
      <c r="H156" s="29">
        <f>237700+12500</f>
        <v>250200</v>
      </c>
      <c r="I156" s="8">
        <v>955</v>
      </c>
      <c r="J156" s="8"/>
      <c r="K156" s="8"/>
      <c r="L156" s="8"/>
      <c r="M156" s="8"/>
      <c r="N156" s="8"/>
      <c r="O156" s="8"/>
    </row>
    <row r="157" spans="1:15" ht="94.5" customHeight="1">
      <c r="A157" s="31" t="s">
        <v>284</v>
      </c>
      <c r="B157" s="46" t="s">
        <v>187</v>
      </c>
      <c r="C157" s="29">
        <f>880100-42500</f>
        <v>837600</v>
      </c>
      <c r="D157" s="29">
        <f t="shared" si="9"/>
        <v>0</v>
      </c>
      <c r="E157" s="29">
        <f>880100-42500</f>
        <v>837600</v>
      </c>
      <c r="F157" s="29">
        <f>880100-42500</f>
        <v>837600</v>
      </c>
      <c r="G157" s="29">
        <f t="shared" si="10"/>
        <v>0</v>
      </c>
      <c r="H157" s="29">
        <f>880100-42500</f>
        <v>837600</v>
      </c>
      <c r="I157" s="8">
        <v>940</v>
      </c>
      <c r="J157" s="8"/>
      <c r="K157" s="8"/>
      <c r="L157" s="8"/>
      <c r="M157" s="8"/>
      <c r="N157" s="8"/>
      <c r="O157" s="8"/>
    </row>
    <row r="158" spans="1:15" ht="68.25" customHeight="1">
      <c r="A158" s="31" t="s">
        <v>284</v>
      </c>
      <c r="B158" s="45" t="s">
        <v>188</v>
      </c>
      <c r="C158" s="29">
        <v>1387000</v>
      </c>
      <c r="D158" s="29">
        <f t="shared" si="9"/>
        <v>0</v>
      </c>
      <c r="E158" s="29">
        <v>1387000</v>
      </c>
      <c r="F158" s="29">
        <v>1387000</v>
      </c>
      <c r="G158" s="29">
        <f t="shared" si="10"/>
        <v>0</v>
      </c>
      <c r="H158" s="29">
        <v>1387000</v>
      </c>
      <c r="I158" s="8">
        <v>945</v>
      </c>
      <c r="J158" s="8"/>
      <c r="K158" s="8"/>
      <c r="L158" s="8"/>
      <c r="M158" s="8"/>
      <c r="N158" s="8"/>
      <c r="O158" s="8"/>
    </row>
    <row r="159" spans="1:15" ht="95.25" customHeight="1">
      <c r="A159" s="31" t="s">
        <v>284</v>
      </c>
      <c r="B159" s="15" t="s">
        <v>193</v>
      </c>
      <c r="C159" s="29">
        <v>111200</v>
      </c>
      <c r="D159" s="29">
        <f t="shared" si="9"/>
        <v>0</v>
      </c>
      <c r="E159" s="29">
        <v>111200</v>
      </c>
      <c r="F159" s="29">
        <v>111200</v>
      </c>
      <c r="G159" s="29">
        <f t="shared" si="10"/>
        <v>0</v>
      </c>
      <c r="H159" s="29">
        <v>111200</v>
      </c>
      <c r="I159" s="8">
        <v>2962</v>
      </c>
      <c r="J159" s="8"/>
      <c r="K159" s="8"/>
      <c r="L159" s="8"/>
      <c r="M159" s="8"/>
      <c r="N159" s="8"/>
      <c r="O159" s="8"/>
    </row>
    <row r="160" spans="1:15" ht="68.25" customHeight="1">
      <c r="A160" s="31" t="s">
        <v>284</v>
      </c>
      <c r="B160" s="15" t="s">
        <v>192</v>
      </c>
      <c r="C160" s="29">
        <v>62000</v>
      </c>
      <c r="D160" s="29">
        <f t="shared" si="9"/>
        <v>0</v>
      </c>
      <c r="E160" s="29">
        <v>62000</v>
      </c>
      <c r="F160" s="29">
        <v>62000</v>
      </c>
      <c r="G160" s="29">
        <f t="shared" si="10"/>
        <v>0</v>
      </c>
      <c r="H160" s="29">
        <v>62000</v>
      </c>
      <c r="I160" s="8">
        <v>949</v>
      </c>
      <c r="J160" s="8"/>
      <c r="K160" s="8"/>
      <c r="L160" s="8"/>
      <c r="M160" s="8"/>
      <c r="N160" s="8"/>
      <c r="O160" s="8"/>
    </row>
    <row r="161" spans="1:15" ht="81" customHeight="1">
      <c r="A161" s="31" t="s">
        <v>284</v>
      </c>
      <c r="B161" s="15" t="s">
        <v>202</v>
      </c>
      <c r="C161" s="29">
        <f>0+41100</f>
        <v>41100</v>
      </c>
      <c r="D161" s="29">
        <f t="shared" si="9"/>
        <v>0</v>
      </c>
      <c r="E161" s="29">
        <f>0+41100</f>
        <v>41100</v>
      </c>
      <c r="F161" s="29">
        <f>0+42800</f>
        <v>42800</v>
      </c>
      <c r="G161" s="29">
        <f t="shared" si="10"/>
        <v>0</v>
      </c>
      <c r="H161" s="29">
        <f>0+42800</f>
        <v>42800</v>
      </c>
      <c r="I161" s="8">
        <v>2969</v>
      </c>
      <c r="J161" s="8"/>
      <c r="K161" s="8"/>
      <c r="L161" s="8"/>
      <c r="M161" s="8"/>
      <c r="N161" s="8"/>
      <c r="O161" s="8"/>
    </row>
    <row r="162" spans="1:15" ht="59.25" customHeight="1" hidden="1">
      <c r="A162" s="24" t="s">
        <v>303</v>
      </c>
      <c r="B162" s="15" t="s">
        <v>95</v>
      </c>
      <c r="C162" s="29"/>
      <c r="D162" s="29">
        <f t="shared" si="9"/>
        <v>0</v>
      </c>
      <c r="E162" s="29"/>
      <c r="F162" s="29"/>
      <c r="G162" s="29">
        <f t="shared" si="10"/>
        <v>0</v>
      </c>
      <c r="H162" s="29"/>
      <c r="I162" s="8"/>
      <c r="J162" s="8"/>
      <c r="K162" s="8"/>
      <c r="L162" s="8"/>
      <c r="M162" s="8"/>
      <c r="N162" s="8"/>
      <c r="O162" s="8"/>
    </row>
    <row r="163" spans="1:15" ht="57" customHeight="1">
      <c r="A163" s="31" t="s">
        <v>283</v>
      </c>
      <c r="B163" s="15" t="s">
        <v>185</v>
      </c>
      <c r="C163" s="29">
        <f>1513500+79700</f>
        <v>1593200</v>
      </c>
      <c r="D163" s="29">
        <f t="shared" si="9"/>
        <v>0</v>
      </c>
      <c r="E163" s="29">
        <f>1513500+79700</f>
        <v>1593200</v>
      </c>
      <c r="F163" s="29">
        <f>1513500+79700</f>
        <v>1593200</v>
      </c>
      <c r="G163" s="29">
        <f t="shared" si="10"/>
        <v>0</v>
      </c>
      <c r="H163" s="29">
        <f>1513500+79700</f>
        <v>1593200</v>
      </c>
      <c r="I163" s="8">
        <v>936</v>
      </c>
      <c r="J163" s="8"/>
      <c r="K163" s="8"/>
      <c r="L163" s="8"/>
      <c r="M163" s="8"/>
      <c r="N163" s="8"/>
      <c r="O163" s="8"/>
    </row>
    <row r="164" spans="1:15" ht="81.75" customHeight="1">
      <c r="A164" s="24" t="s">
        <v>206</v>
      </c>
      <c r="B164" s="15" t="s">
        <v>184</v>
      </c>
      <c r="C164" s="29">
        <v>6539400</v>
      </c>
      <c r="D164" s="29">
        <f t="shared" si="9"/>
        <v>0</v>
      </c>
      <c r="E164" s="29">
        <v>6539400</v>
      </c>
      <c r="F164" s="29">
        <v>6539400</v>
      </c>
      <c r="G164" s="29">
        <f t="shared" si="10"/>
        <v>0</v>
      </c>
      <c r="H164" s="29">
        <v>6539400</v>
      </c>
      <c r="I164" s="8">
        <v>0</v>
      </c>
      <c r="J164" s="8"/>
      <c r="K164" s="8"/>
      <c r="L164" s="8"/>
      <c r="M164" s="8"/>
      <c r="N164" s="8"/>
      <c r="O164" s="8"/>
    </row>
    <row r="165" spans="1:15" ht="74.25" customHeight="1">
      <c r="A165" s="31" t="s">
        <v>284</v>
      </c>
      <c r="B165" s="15" t="s">
        <v>285</v>
      </c>
      <c r="C165" s="29">
        <f>422800+22300</f>
        <v>445100</v>
      </c>
      <c r="D165" s="29">
        <f t="shared" si="9"/>
        <v>0</v>
      </c>
      <c r="E165" s="29">
        <f>422800+22300</f>
        <v>445100</v>
      </c>
      <c r="F165" s="29">
        <f>422800+22300</f>
        <v>445100</v>
      </c>
      <c r="G165" s="29">
        <f t="shared" si="10"/>
        <v>0</v>
      </c>
      <c r="H165" s="29">
        <f>422800+22300</f>
        <v>445100</v>
      </c>
      <c r="I165" s="8">
        <v>2941</v>
      </c>
      <c r="J165" s="8"/>
      <c r="K165" s="8"/>
      <c r="L165" s="8"/>
      <c r="M165" s="8"/>
      <c r="N165" s="8"/>
      <c r="O165" s="8"/>
    </row>
    <row r="166" spans="1:15" ht="129" customHeight="1">
      <c r="A166" s="31" t="s">
        <v>284</v>
      </c>
      <c r="B166" s="15" t="s">
        <v>174</v>
      </c>
      <c r="C166" s="29">
        <f>405200+21300</f>
        <v>426500</v>
      </c>
      <c r="D166" s="29">
        <f t="shared" si="9"/>
        <v>0</v>
      </c>
      <c r="E166" s="29">
        <f>405200+21300</f>
        <v>426500</v>
      </c>
      <c r="F166" s="29">
        <f>405200+21300</f>
        <v>426500</v>
      </c>
      <c r="G166" s="29">
        <f t="shared" si="10"/>
        <v>0</v>
      </c>
      <c r="H166" s="29">
        <f>405200+21300</f>
        <v>426500</v>
      </c>
      <c r="I166" s="8">
        <v>942</v>
      </c>
      <c r="J166" s="8"/>
      <c r="K166" s="8"/>
      <c r="L166" s="8"/>
      <c r="M166" s="8"/>
      <c r="N166" s="8"/>
      <c r="O166" s="8"/>
    </row>
    <row r="167" spans="1:15" ht="90" customHeight="1">
      <c r="A167" s="31" t="s">
        <v>330</v>
      </c>
      <c r="B167" s="15" t="s">
        <v>156</v>
      </c>
      <c r="C167" s="32">
        <f>C168</f>
        <v>3805800</v>
      </c>
      <c r="D167" s="32">
        <f t="shared" si="9"/>
        <v>0</v>
      </c>
      <c r="E167" s="32">
        <f>E168</f>
        <v>3805800</v>
      </c>
      <c r="F167" s="32">
        <f>F168</f>
        <v>3805800</v>
      </c>
      <c r="G167" s="32">
        <f t="shared" si="10"/>
        <v>0</v>
      </c>
      <c r="H167" s="32">
        <f>H168</f>
        <v>3805800</v>
      </c>
      <c r="I167" s="8"/>
      <c r="J167" s="8"/>
      <c r="K167" s="8"/>
      <c r="L167" s="8"/>
      <c r="M167" s="8"/>
      <c r="N167" s="8"/>
      <c r="O167" s="8"/>
    </row>
    <row r="168" spans="1:15" ht="96" customHeight="1">
      <c r="A168" s="31" t="s">
        <v>286</v>
      </c>
      <c r="B168" s="45" t="s">
        <v>195</v>
      </c>
      <c r="C168" s="29">
        <f>3615500+190300</f>
        <v>3805800</v>
      </c>
      <c r="D168" s="29">
        <f t="shared" si="9"/>
        <v>0</v>
      </c>
      <c r="E168" s="29">
        <f>3615500+190300</f>
        <v>3805800</v>
      </c>
      <c r="F168" s="29">
        <f>3615500+190300</f>
        <v>3805800</v>
      </c>
      <c r="G168" s="29">
        <f t="shared" si="10"/>
        <v>0</v>
      </c>
      <c r="H168" s="29">
        <f>3615500+190300</f>
        <v>3805800</v>
      </c>
      <c r="I168" s="8">
        <v>2935</v>
      </c>
      <c r="J168" s="8"/>
      <c r="K168" s="8"/>
      <c r="L168" s="8"/>
      <c r="M168" s="8"/>
      <c r="N168" s="8"/>
      <c r="O168" s="8"/>
    </row>
    <row r="169" spans="1:15" ht="180" customHeight="1" hidden="1">
      <c r="A169" s="24" t="s">
        <v>67</v>
      </c>
      <c r="B169" s="15" t="s">
        <v>121</v>
      </c>
      <c r="C169" s="29">
        <v>0</v>
      </c>
      <c r="D169" s="29">
        <f t="shared" si="9"/>
        <v>0</v>
      </c>
      <c r="E169" s="29">
        <v>0</v>
      </c>
      <c r="F169" s="29">
        <v>0</v>
      </c>
      <c r="G169" s="29">
        <f t="shared" si="10"/>
        <v>0</v>
      </c>
      <c r="H169" s="29">
        <v>0</v>
      </c>
      <c r="I169" s="8"/>
      <c r="J169" s="8"/>
      <c r="K169" s="8"/>
      <c r="L169" s="8"/>
      <c r="M169" s="8"/>
      <c r="N169" s="8"/>
      <c r="O169" s="8"/>
    </row>
    <row r="170" spans="1:15" ht="44.25" customHeight="1" hidden="1">
      <c r="A170" s="21" t="s">
        <v>68</v>
      </c>
      <c r="B170" s="22" t="s">
        <v>122</v>
      </c>
      <c r="C170" s="32">
        <f>C171</f>
        <v>0</v>
      </c>
      <c r="D170" s="32">
        <f t="shared" si="9"/>
        <v>0</v>
      </c>
      <c r="E170" s="32">
        <f>E171</f>
        <v>0</v>
      </c>
      <c r="F170" s="32">
        <f>F171</f>
        <v>0</v>
      </c>
      <c r="G170" s="32">
        <f t="shared" si="10"/>
        <v>0</v>
      </c>
      <c r="H170" s="32">
        <f>H171</f>
        <v>0</v>
      </c>
      <c r="I170" s="12"/>
      <c r="J170" s="8"/>
      <c r="K170" s="8"/>
      <c r="L170" s="8"/>
      <c r="M170" s="8"/>
      <c r="N170" s="8"/>
      <c r="O170" s="8"/>
    </row>
    <row r="171" spans="1:15" ht="100.5" customHeight="1" hidden="1">
      <c r="A171" s="24" t="s">
        <v>68</v>
      </c>
      <c r="B171" s="24" t="s">
        <v>139</v>
      </c>
      <c r="C171" s="29">
        <v>0</v>
      </c>
      <c r="D171" s="29">
        <f t="shared" si="9"/>
        <v>0</v>
      </c>
      <c r="E171" s="29">
        <v>0</v>
      </c>
      <c r="F171" s="29">
        <v>0</v>
      </c>
      <c r="G171" s="29">
        <f t="shared" si="10"/>
        <v>0</v>
      </c>
      <c r="H171" s="29">
        <v>0</v>
      </c>
      <c r="I171" s="12">
        <v>936</v>
      </c>
      <c r="J171" s="8"/>
      <c r="K171" s="8"/>
      <c r="L171" s="8"/>
      <c r="M171" s="8"/>
      <c r="N171" s="8"/>
      <c r="O171" s="8"/>
    </row>
    <row r="172" spans="1:15" ht="68.25" customHeight="1" hidden="1">
      <c r="A172" s="24" t="s">
        <v>69</v>
      </c>
      <c r="B172" s="15" t="s">
        <v>123</v>
      </c>
      <c r="C172" s="29">
        <v>0</v>
      </c>
      <c r="D172" s="29">
        <f t="shared" si="9"/>
        <v>0</v>
      </c>
      <c r="E172" s="29">
        <v>0</v>
      </c>
      <c r="F172" s="29">
        <v>0</v>
      </c>
      <c r="G172" s="29">
        <f t="shared" si="10"/>
        <v>0</v>
      </c>
      <c r="H172" s="29">
        <v>0</v>
      </c>
      <c r="I172" s="8"/>
      <c r="J172" s="8"/>
      <c r="K172" s="8"/>
      <c r="L172" s="8"/>
      <c r="M172" s="8"/>
      <c r="N172" s="8"/>
      <c r="O172" s="8"/>
    </row>
    <row r="173" spans="1:15" ht="68.25" customHeight="1" hidden="1">
      <c r="A173" s="24" t="s">
        <v>70</v>
      </c>
      <c r="B173" s="15" t="s">
        <v>124</v>
      </c>
      <c r="C173" s="29"/>
      <c r="D173" s="29">
        <f t="shared" si="9"/>
        <v>0</v>
      </c>
      <c r="E173" s="29"/>
      <c r="F173" s="29"/>
      <c r="G173" s="29">
        <f t="shared" si="10"/>
        <v>0</v>
      </c>
      <c r="H173" s="29"/>
      <c r="I173" s="8"/>
      <c r="J173" s="8"/>
      <c r="K173" s="8"/>
      <c r="L173" s="8"/>
      <c r="M173" s="8"/>
      <c r="N173" s="8"/>
      <c r="O173" s="8"/>
    </row>
    <row r="174" spans="1:15" ht="68.25" customHeight="1" hidden="1">
      <c r="A174" s="24" t="s">
        <v>81</v>
      </c>
      <c r="B174" s="15" t="s">
        <v>157</v>
      </c>
      <c r="C174" s="29"/>
      <c r="D174" s="29">
        <f t="shared" si="9"/>
        <v>0</v>
      </c>
      <c r="E174" s="29"/>
      <c r="F174" s="29"/>
      <c r="G174" s="29">
        <f t="shared" si="10"/>
        <v>0</v>
      </c>
      <c r="H174" s="29"/>
      <c r="I174" s="8"/>
      <c r="J174" s="8"/>
      <c r="K174" s="8"/>
      <c r="L174" s="8"/>
      <c r="M174" s="8"/>
      <c r="N174" s="8"/>
      <c r="O174" s="8"/>
    </row>
    <row r="175" spans="1:15" ht="68.25" customHeight="1" hidden="1">
      <c r="A175" s="31" t="s">
        <v>207</v>
      </c>
      <c r="B175" s="15" t="s">
        <v>194</v>
      </c>
      <c r="C175" s="29">
        <v>0</v>
      </c>
      <c r="D175" s="29">
        <f aca="true" t="shared" si="11" ref="D175:D180">E175-C175</f>
        <v>0</v>
      </c>
      <c r="E175" s="29">
        <v>0</v>
      </c>
      <c r="F175" s="29">
        <v>0</v>
      </c>
      <c r="G175" s="29">
        <f>H175-F175</f>
        <v>0</v>
      </c>
      <c r="H175" s="29">
        <v>0</v>
      </c>
      <c r="I175" s="8">
        <v>365</v>
      </c>
      <c r="J175" s="8"/>
      <c r="K175" s="8"/>
      <c r="L175" s="8"/>
      <c r="M175" s="8"/>
      <c r="N175" s="8"/>
      <c r="O175" s="8"/>
    </row>
    <row r="176" spans="1:15" ht="81" customHeight="1">
      <c r="A176" s="24" t="s">
        <v>287</v>
      </c>
      <c r="B176" s="15" t="s">
        <v>326</v>
      </c>
      <c r="C176" s="29">
        <f>3800+200</f>
        <v>4000</v>
      </c>
      <c r="D176" s="29">
        <f t="shared" si="11"/>
        <v>0</v>
      </c>
      <c r="E176" s="29">
        <f>3800+200</f>
        <v>4000</v>
      </c>
      <c r="F176" s="29">
        <f>3400+200</f>
        <v>3600</v>
      </c>
      <c r="G176" s="29">
        <f>H176-F176</f>
        <v>0</v>
      </c>
      <c r="H176" s="29">
        <f>3400+200</f>
        <v>3600</v>
      </c>
      <c r="I176" s="8">
        <v>370</v>
      </c>
      <c r="J176" s="8"/>
      <c r="K176" s="8"/>
      <c r="L176" s="8"/>
      <c r="M176" s="8"/>
      <c r="N176" s="8"/>
      <c r="O176" s="8"/>
    </row>
    <row r="177" spans="1:15" ht="82.5" customHeight="1">
      <c r="A177" s="31" t="s">
        <v>288</v>
      </c>
      <c r="B177" s="16" t="s">
        <v>327</v>
      </c>
      <c r="C177" s="29">
        <v>4999300</v>
      </c>
      <c r="D177" s="29">
        <f t="shared" si="11"/>
        <v>0</v>
      </c>
      <c r="E177" s="29">
        <v>4999300</v>
      </c>
      <c r="F177" s="29">
        <v>5327400</v>
      </c>
      <c r="G177" s="29">
        <f t="shared" si="10"/>
        <v>0</v>
      </c>
      <c r="H177" s="29">
        <v>5327400</v>
      </c>
      <c r="I177" s="8">
        <v>200</v>
      </c>
      <c r="J177" s="8"/>
      <c r="K177" s="8"/>
      <c r="L177" s="8"/>
      <c r="M177" s="8"/>
      <c r="N177" s="8"/>
      <c r="O177" s="8"/>
    </row>
    <row r="178" spans="1:15" ht="102.75" customHeight="1">
      <c r="A178" s="31" t="s">
        <v>208</v>
      </c>
      <c r="B178" s="36" t="s">
        <v>329</v>
      </c>
      <c r="C178" s="29">
        <f>0+1849000</f>
        <v>1849000</v>
      </c>
      <c r="D178" s="29">
        <f t="shared" si="11"/>
        <v>0</v>
      </c>
      <c r="E178" s="29">
        <f>0+1849000</f>
        <v>1849000</v>
      </c>
      <c r="F178" s="29">
        <f>0+2612700</f>
        <v>2612700</v>
      </c>
      <c r="G178" s="29">
        <f t="shared" si="10"/>
        <v>0</v>
      </c>
      <c r="H178" s="29">
        <f>0+2612700</f>
        <v>2612700</v>
      </c>
      <c r="I178" s="8" t="s">
        <v>175</v>
      </c>
      <c r="J178" s="8"/>
      <c r="K178" s="8"/>
      <c r="L178" s="8"/>
      <c r="M178" s="8"/>
      <c r="N178" s="8"/>
      <c r="O178" s="8"/>
    </row>
    <row r="179" spans="1:15" ht="36" customHeight="1" hidden="1">
      <c r="A179" s="24"/>
      <c r="B179" s="15"/>
      <c r="C179" s="29">
        <v>0</v>
      </c>
      <c r="D179" s="29">
        <f t="shared" si="11"/>
        <v>0</v>
      </c>
      <c r="E179" s="29">
        <v>0</v>
      </c>
      <c r="F179" s="29">
        <v>0</v>
      </c>
      <c r="G179" s="29">
        <f t="shared" si="10"/>
        <v>0</v>
      </c>
      <c r="H179" s="29">
        <v>0</v>
      </c>
      <c r="I179" s="8"/>
      <c r="J179" s="8"/>
      <c r="K179" s="8"/>
      <c r="L179" s="8"/>
      <c r="M179" s="8"/>
      <c r="N179" s="8"/>
      <c r="O179" s="8"/>
    </row>
    <row r="180" spans="1:15" ht="31.5" customHeight="1">
      <c r="A180" s="21" t="s">
        <v>289</v>
      </c>
      <c r="B180" s="22" t="s">
        <v>158</v>
      </c>
      <c r="C180" s="23">
        <f>C181+C185+C186</f>
        <v>50973100</v>
      </c>
      <c r="D180" s="32">
        <f t="shared" si="11"/>
        <v>877700</v>
      </c>
      <c r="E180" s="23">
        <f>E181+E185+E186</f>
        <v>51850800</v>
      </c>
      <c r="F180" s="23">
        <f>F181+F185+F186</f>
        <v>68381152.53</v>
      </c>
      <c r="G180" s="32">
        <f t="shared" si="10"/>
        <v>-65100</v>
      </c>
      <c r="H180" s="23">
        <f>H181+H185+H186</f>
        <v>68316052.53</v>
      </c>
      <c r="I180" s="8"/>
      <c r="J180" s="8"/>
      <c r="K180" s="8"/>
      <c r="L180" s="8"/>
      <c r="M180" s="8"/>
      <c r="N180" s="8"/>
      <c r="O180" s="8"/>
    </row>
    <row r="181" spans="1:15" ht="88.5" customHeight="1">
      <c r="A181" s="21" t="s">
        <v>323</v>
      </c>
      <c r="B181" s="47" t="s">
        <v>291</v>
      </c>
      <c r="C181" s="23">
        <f>C182+C183+C184</f>
        <v>10800</v>
      </c>
      <c r="D181" s="32"/>
      <c r="E181" s="23">
        <f>E182+E183+E184</f>
        <v>10800</v>
      </c>
      <c r="F181" s="23">
        <f>F182+F183+F184</f>
        <v>10800</v>
      </c>
      <c r="G181" s="32"/>
      <c r="H181" s="23">
        <f>H182+H183+H184</f>
        <v>10800</v>
      </c>
      <c r="I181" s="8"/>
      <c r="J181" s="8"/>
      <c r="K181" s="8"/>
      <c r="L181" s="8"/>
      <c r="M181" s="8"/>
      <c r="N181" s="8"/>
      <c r="O181" s="8"/>
    </row>
    <row r="182" spans="1:15" ht="82.5" customHeight="1">
      <c r="A182" s="24" t="s">
        <v>290</v>
      </c>
      <c r="B182" s="48" t="s">
        <v>291</v>
      </c>
      <c r="C182" s="26">
        <v>900</v>
      </c>
      <c r="D182" s="29">
        <f>E182-C182</f>
        <v>0</v>
      </c>
      <c r="E182" s="26">
        <v>900</v>
      </c>
      <c r="F182" s="26">
        <v>900</v>
      </c>
      <c r="G182" s="29">
        <f t="shared" si="10"/>
        <v>0</v>
      </c>
      <c r="H182" s="26">
        <v>900</v>
      </c>
      <c r="I182" s="8"/>
      <c r="J182" s="8"/>
      <c r="K182" s="8"/>
      <c r="L182" s="8"/>
      <c r="M182" s="8"/>
      <c r="N182" s="8"/>
      <c r="O182" s="8"/>
    </row>
    <row r="183" spans="1:15" ht="81.75" customHeight="1">
      <c r="A183" s="24" t="s">
        <v>292</v>
      </c>
      <c r="B183" s="48" t="s">
        <v>291</v>
      </c>
      <c r="C183" s="26">
        <v>900</v>
      </c>
      <c r="D183" s="29"/>
      <c r="E183" s="26">
        <v>900</v>
      </c>
      <c r="F183" s="26">
        <v>900</v>
      </c>
      <c r="G183" s="29"/>
      <c r="H183" s="26">
        <v>900</v>
      </c>
      <c r="I183" s="8"/>
      <c r="J183" s="8"/>
      <c r="K183" s="8"/>
      <c r="L183" s="8"/>
      <c r="M183" s="8"/>
      <c r="N183" s="8"/>
      <c r="O183" s="8"/>
    </row>
    <row r="184" spans="1:15" ht="81.75" customHeight="1">
      <c r="A184" s="24" t="s">
        <v>316</v>
      </c>
      <c r="B184" s="48" t="s">
        <v>291</v>
      </c>
      <c r="C184" s="26">
        <v>9000</v>
      </c>
      <c r="D184" s="29"/>
      <c r="E184" s="26">
        <v>9000</v>
      </c>
      <c r="F184" s="26">
        <v>9000</v>
      </c>
      <c r="G184" s="29"/>
      <c r="H184" s="26">
        <v>9000</v>
      </c>
      <c r="I184" s="8"/>
      <c r="J184" s="8"/>
      <c r="K184" s="8"/>
      <c r="L184" s="8"/>
      <c r="M184" s="8"/>
      <c r="N184" s="8"/>
      <c r="O184" s="8"/>
    </row>
    <row r="185" spans="1:15" ht="96" customHeight="1">
      <c r="A185" s="24" t="s">
        <v>293</v>
      </c>
      <c r="B185" s="49" t="s">
        <v>328</v>
      </c>
      <c r="C185" s="29">
        <v>24902300</v>
      </c>
      <c r="D185" s="29">
        <f>E185-C185</f>
        <v>877700</v>
      </c>
      <c r="E185" s="29">
        <v>25780000</v>
      </c>
      <c r="F185" s="29">
        <v>25845100</v>
      </c>
      <c r="G185" s="29">
        <f t="shared" si="10"/>
        <v>-65100</v>
      </c>
      <c r="H185" s="29">
        <v>25780000</v>
      </c>
      <c r="I185" s="8" t="s">
        <v>247</v>
      </c>
      <c r="J185" s="8"/>
      <c r="K185" s="8"/>
      <c r="L185" s="8"/>
      <c r="M185" s="8"/>
      <c r="N185" s="8"/>
      <c r="O185" s="8"/>
    </row>
    <row r="186" spans="1:15" ht="79.5" customHeight="1">
      <c r="A186" s="21" t="s">
        <v>294</v>
      </c>
      <c r="B186" s="50" t="s">
        <v>248</v>
      </c>
      <c r="C186" s="32">
        <f>C187+C188</f>
        <v>26060000</v>
      </c>
      <c r="D186" s="32">
        <f>E186-C186</f>
        <v>0</v>
      </c>
      <c r="E186" s="32">
        <f>E187+E188</f>
        <v>26060000</v>
      </c>
      <c r="F186" s="32">
        <f>F187+F188</f>
        <v>42525252.53</v>
      </c>
      <c r="G186" s="29">
        <f t="shared" si="10"/>
        <v>0</v>
      </c>
      <c r="H186" s="32">
        <f>H187+H188</f>
        <v>42525252.53</v>
      </c>
      <c r="I186" s="8" t="s">
        <v>249</v>
      </c>
      <c r="J186" s="8"/>
      <c r="K186" s="8"/>
      <c r="L186" s="8"/>
      <c r="M186" s="8"/>
      <c r="N186" s="8"/>
      <c r="O186" s="8"/>
    </row>
    <row r="187" spans="1:15" ht="70.5" customHeight="1" hidden="1">
      <c r="A187" s="24" t="s">
        <v>295</v>
      </c>
      <c r="B187" s="49" t="s">
        <v>296</v>
      </c>
      <c r="C187" s="29"/>
      <c r="D187" s="29">
        <f>E187-C187</f>
        <v>0</v>
      </c>
      <c r="E187" s="29"/>
      <c r="F187" s="29"/>
      <c r="G187" s="29">
        <f t="shared" si="10"/>
        <v>0</v>
      </c>
      <c r="H187" s="29"/>
      <c r="I187" s="8"/>
      <c r="J187" s="8"/>
      <c r="K187" s="8"/>
      <c r="L187" s="8"/>
      <c r="M187" s="8"/>
      <c r="N187" s="8"/>
      <c r="O187" s="8"/>
    </row>
    <row r="188" spans="1:15" ht="72" customHeight="1">
      <c r="A188" s="24" t="s">
        <v>297</v>
      </c>
      <c r="B188" s="49" t="s">
        <v>298</v>
      </c>
      <c r="C188" s="29">
        <v>26060000</v>
      </c>
      <c r="D188" s="29">
        <f>E188-C188</f>
        <v>0</v>
      </c>
      <c r="E188" s="29">
        <v>26060000</v>
      </c>
      <c r="F188" s="29">
        <v>42525252.53</v>
      </c>
      <c r="G188" s="29">
        <f t="shared" si="10"/>
        <v>0</v>
      </c>
      <c r="H188" s="29">
        <v>42525252.53</v>
      </c>
      <c r="I188" s="8" t="s">
        <v>336</v>
      </c>
      <c r="J188" s="8"/>
      <c r="K188" s="8"/>
      <c r="L188" s="8"/>
      <c r="M188" s="8"/>
      <c r="N188" s="8"/>
      <c r="O188" s="8"/>
    </row>
    <row r="189" spans="1:15" ht="36" customHeight="1">
      <c r="A189" s="21"/>
      <c r="B189" s="22" t="s">
        <v>126</v>
      </c>
      <c r="C189" s="23">
        <f aca="true" t="shared" si="12" ref="C189:H189">C14+C103</f>
        <v>586657393.06</v>
      </c>
      <c r="D189" s="23">
        <f t="shared" si="12"/>
        <v>877700</v>
      </c>
      <c r="E189" s="23">
        <f t="shared" si="12"/>
        <v>587535093.06</v>
      </c>
      <c r="F189" s="23">
        <f t="shared" si="12"/>
        <v>761354088.34</v>
      </c>
      <c r="G189" s="23">
        <f t="shared" si="12"/>
        <v>-65100</v>
      </c>
      <c r="H189" s="23">
        <f t="shared" si="12"/>
        <v>761288988.34</v>
      </c>
      <c r="I189" s="8"/>
      <c r="J189" s="8"/>
      <c r="K189" s="8"/>
      <c r="L189" s="8"/>
      <c r="M189" s="8"/>
      <c r="N189" s="8"/>
      <c r="O189" s="8"/>
    </row>
  </sheetData>
  <sheetProtection/>
  <mergeCells count="4">
    <mergeCell ref="E2:H4"/>
    <mergeCell ref="E6:H6"/>
    <mergeCell ref="E1:H1"/>
    <mergeCell ref="A11:H11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Надежда</cp:lastModifiedBy>
  <cp:lastPrinted>2021-03-15T08:48:16Z</cp:lastPrinted>
  <dcterms:created xsi:type="dcterms:W3CDTF">1996-10-08T23:32:33Z</dcterms:created>
  <dcterms:modified xsi:type="dcterms:W3CDTF">2022-10-21T04:55:20Z</dcterms:modified>
  <cp:category/>
  <cp:version/>
  <cp:contentType/>
  <cp:contentStatus/>
</cp:coreProperties>
</file>