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8" windowWidth="9720" windowHeight="6480" activeTab="0"/>
  </bookViews>
  <sheets>
    <sheet name="2022" sheetId="1" r:id="rId1"/>
  </sheets>
  <definedNames>
    <definedName name="_xlnm.Print_Area" localSheetId="0">'2022'!$A$1:$E$233</definedName>
  </definedNames>
  <calcPr fullCalcOnLoad="1"/>
</workbook>
</file>

<file path=xl/sharedStrings.xml><?xml version="1.0" encoding="utf-8"?>
<sst xmlns="http://schemas.openxmlformats.org/spreadsheetml/2006/main" count="463" uniqueCount="401">
  <si>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</si>
  <si>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</si>
  <si>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</si>
  <si>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</si>
  <si>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</si>
  <si>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</si>
  <si>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</si>
  <si>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</si>
  <si>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</si>
  <si>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</si>
  <si>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</si>
  <si>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</si>
  <si>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</si>
  <si>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</si>
  <si>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</si>
  <si>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</si>
  <si>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</si>
  <si>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</si>
  <si>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</si>
  <si>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</si>
  <si>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</si>
  <si>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</si>
  <si>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</si>
  <si>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</si>
  <si>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</si>
  <si>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</si>
  <si>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</si>
  <si>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</si>
  <si>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</si>
  <si>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</si>
  <si>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</si>
  <si>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</si>
  <si>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</si>
  <si>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</si>
  <si>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</si>
  <si>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</si>
  <si>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</si>
  <si>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</si>
  <si>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</si>
  <si>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</si>
  <si>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</si>
  <si>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</si>
  <si>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</si>
  <si>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</si>
  <si>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</si>
  <si>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</si>
  <si>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</si>
  <si>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</si>
  <si>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</si>
  <si>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</si>
  <si>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</si>
  <si>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</si>
  <si>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</si>
  <si>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</si>
  <si>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</si>
  <si>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</si>
  <si>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</si>
  <si>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</si>
  <si>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</si>
  <si>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</si>
  <si>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</si>
  <si>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</si>
  <si>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</si>
  <si>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000 1 17 05050 05 0000 180</t>
  </si>
  <si>
    <t>000 2 00 00000 00 0000 000</t>
  </si>
  <si>
    <t>092 2 02 01999 05 0000151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</si>
  <si>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</si>
  <si>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</si>
  <si>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</si>
  <si>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</si>
  <si>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</si>
  <si>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</si>
  <si>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</si>
  <si>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</si>
  <si>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</si>
  <si>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</si>
  <si>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</si>
  <si>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</si>
  <si>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</si>
  <si>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</si>
  <si>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</si>
  <si>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</si>
  <si>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</si>
  <si>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</si>
  <si>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</si>
  <si>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</si>
  <si>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</si>
  <si>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</si>
  <si>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</si>
  <si>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</si>
  <si>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</si>
  <si>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</si>
  <si>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</si>
  <si>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</si>
  <si>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</si>
  <si>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</si>
  <si>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</si>
  <si>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</si>
  <si>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</si>
  <si>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</si>
  <si>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</si>
  <si>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</si>
  <si>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</si>
  <si>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</si>
  <si>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</si>
  <si>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</si>
  <si>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</si>
  <si>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</si>
  <si>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</si>
  <si>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</si>
  <si>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</si>
  <si>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</si>
  <si>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</si>
  <si>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</si>
  <si>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</si>
  <si>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</si>
  <si>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</si>
  <si>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</si>
  <si>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</si>
  <si>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</si>
  <si>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</si>
  <si>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</si>
  <si>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</si>
  <si>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</si>
  <si>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</si>
  <si>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</si>
  <si>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</si>
  <si>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</si>
  <si>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</si>
  <si>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</si>
  <si>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</si>
  <si>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</si>
  <si>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</si>
  <si>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</si>
  <si>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</si>
  <si>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</si>
  <si>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</si>
  <si>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</si>
  <si>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</si>
  <si>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</si>
  <si>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</si>
  <si>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</si>
  <si>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</si>
  <si>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</si>
  <si>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</si>
  <si>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</si>
  <si>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</si>
  <si>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</si>
  <si>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</si>
  <si>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</si>
  <si>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</si>
  <si>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</si>
  <si>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</si>
  <si>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</si>
  <si>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</si>
  <si>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</si>
  <si>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</si>
  <si>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</si>
  <si>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</si>
  <si>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</si>
  <si>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</si>
  <si>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</si>
  <si>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</si>
  <si>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</si>
  <si>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</si>
  <si>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</si>
  <si>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</si>
  <si>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</si>
  <si>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</si>
  <si>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</si>
  <si>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</si>
  <si>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</si>
  <si>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</si>
  <si>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</si>
  <si>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</si>
  <si>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</si>
  <si>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</si>
  <si>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</si>
  <si>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</si>
  <si>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</si>
  <si>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</si>
  <si>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</si>
  <si>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</si>
  <si>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</si>
  <si>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</si>
  <si>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</si>
  <si>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</si>
  <si>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</si>
  <si>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</si>
  <si>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</si>
  <si>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</si>
  <si>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</si>
  <si>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</si>
  <si>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</si>
  <si>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</si>
  <si>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</si>
  <si>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</si>
  <si>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</si>
  <si>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</si>
  <si>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</si>
  <si>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</si>
  <si>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</si>
  <si>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</si>
  <si>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</si>
  <si>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</si>
  <si>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</si>
  <si>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</si>
  <si>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</si>
  <si>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</si>
  <si>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</si>
  <si>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</si>
  <si>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</si>
  <si>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</si>
  <si>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</si>
  <si>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</si>
  <si>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</si>
  <si>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</si>
  <si>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</si>
  <si>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</si>
  <si>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</si>
  <si>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</si>
  <si>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</si>
  <si>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</si>
  <si>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</si>
  <si>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</si>
  <si>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</si>
  <si>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</si>
  <si>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</si>
  <si>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</si>
  <si>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</si>
  <si>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</si>
  <si>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</si>
  <si>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</si>
  <si>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</si>
  <si>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</si>
  <si>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</si>
  <si>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</si>
  <si>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</si>
  <si>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</si>
  <si>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</si>
  <si>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</si>
  <si>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</si>
  <si>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</si>
  <si>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</si>
  <si>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</si>
  <si>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</si>
  <si>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</si>
  <si>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</si>
  <si>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</si>
  <si>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074 2 02 45303 05 0000 150</t>
  </si>
  <si>
    <t>000 2 02 29999 05 0000 150</t>
  </si>
  <si>
    <t>000 2 02 30024 05 0000 150</t>
  </si>
  <si>
    <t>000 2 02 30000 00 0000 150</t>
  </si>
  <si>
    <t>011 2 02 40014 05 0000 150</t>
  </si>
  <si>
    <t>000 2 02 40000 00 0000 150</t>
  </si>
  <si>
    <t>21-54670-00000-00000</t>
  </si>
  <si>
    <t>000 2 02 45321 05 0000 150</t>
  </si>
  <si>
    <t>011 2 02 45321 05 0000 150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</si>
  <si>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</si>
  <si>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074 2 02 45321 05 0000 150</t>
  </si>
  <si>
    <t>092 2 02 15002 05 0000 151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</si>
  <si>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</si>
  <si>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092 2 02 25255 05 0000 150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</si>
  <si>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</si>
  <si>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 xml:space="preserve"> Субсидия на поддержку отрасли культуры (Государственная поддержка лучших сельских учреждений культуры)
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</si>
  <si>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</si>
  <si>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</si>
  <si>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</si>
  <si>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</si>
  <si>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092 2 02 03027 05 0000 150</t>
  </si>
  <si>
    <t>011 2 02 35135 05 0000 150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</si>
  <si>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</si>
  <si>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</si>
  <si>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21-55760-0000-04000</t>
  </si>
  <si>
    <t>Объем поступления доходов в местный бюджет на  2022  год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</si>
  <si>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</si>
  <si>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</si>
  <si>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</si>
  <si>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048 1 12 01042 01 6000 120</t>
  </si>
  <si>
    <t>Плата за размещение твердых коммунальных отходов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</si>
  <si>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</si>
  <si>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</si>
  <si>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</si>
  <si>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</si>
  <si>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</si>
  <si>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 xml:space="preserve"> </t>
  </si>
  <si>
    <t>000 2 02 25519 05 0000 150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</si>
  <si>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</si>
  <si>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992 2 02 40014 05 0000 150</t>
  </si>
  <si>
    <t xml:space="preserve">  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</si>
  <si>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</si>
  <si>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</si>
  <si>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000 2 02 40014 05 0000 150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</si>
  <si>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</si>
  <si>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</si>
  <si>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092 2 02 49999 05 0000 150</t>
  </si>
  <si>
    <t>Субсидии на предоставление социальных выплат молодым семьям на приобретение (строительство) жилья</t>
  </si>
  <si>
    <t>000 2 02 00000 00 0000 000</t>
  </si>
  <si>
    <t>000 2 02 10000 00 0000 150</t>
  </si>
  <si>
    <t>000 2 02 15001 05 0000 150</t>
  </si>
  <si>
    <t>000 2 02 20000 00 0000 150</t>
  </si>
  <si>
    <t xml:space="preserve"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</si>
  <si>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Субсидия на поддержку отрасли культуры (Государственная поддержка лучших работников сельских учреждений культуры)
</t>
  </si>
  <si>
    <t>000 2 02 25576 05 0000 150</t>
  </si>
  <si>
    <t>000 2 02 49999 05 0000 150</t>
  </si>
  <si>
    <t>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</si>
  <si>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Прочие межбюджетные трансферты, передаваемые бюджетам муниципальных районов</t>
  </si>
  <si>
    <t>22-55760-0000-04000</t>
  </si>
  <si>
    <t>22-55190-00000-02000</t>
  </si>
  <si>
    <t>22-55190-00000-01001</t>
  </si>
  <si>
    <t>22-55190-00000-00002</t>
  </si>
  <si>
    <t>22-50970-00000-00000</t>
  </si>
  <si>
    <t>22-53040-00000-00002</t>
  </si>
  <si>
    <t>074 2 02 25750 05 0000 150</t>
  </si>
  <si>
    <t>22-57500-00000-00000</t>
  </si>
  <si>
    <t>Субсидии бюджетам муниципальных районов на реализацию мероприятий по модернизации школьных систем образования</t>
  </si>
  <si>
    <t>Субсидии на реализацию мероприятий по модернизации школьных систем образования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</si>
  <si>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</si>
  <si>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</si>
  <si>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</si>
  <si>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</si>
  <si>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</si>
  <si>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</si>
  <si>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</si>
  <si>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</si>
  <si>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</si>
  <si>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</si>
  <si>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</si>
  <si>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</si>
  <si>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</si>
  <si>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</si>
  <si>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</si>
  <si>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</si>
  <si>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</si>
  <si>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</si>
  <si>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011 2 19 60010 05 0000 150</t>
  </si>
  <si>
    <t>074 2 19 60010 05 0000 150</t>
  </si>
  <si>
    <t>22-54970-00000-00000</t>
  </si>
  <si>
    <t>Субсидии на формирование муниципального специализированного жилищного фонда для обеспечения педагогических работников</t>
  </si>
  <si>
    <t>к  решению "О внесении изменений  и дополнений в решение  «О бюджете муниципального образования " Усть-Коксинский район"  РА  на 2022 год  и плановый период 2023 и 2024 годов»</t>
  </si>
  <si>
    <t xml:space="preserve">                                 Приложение 3</t>
  </si>
  <si>
    <t xml:space="preserve">                     образования "Усть-Коксинский район" Республики Алтай</t>
  </si>
  <si>
    <t>на 2022 год и на плановый период 2023 и 2024 годов"</t>
  </si>
  <si>
    <t>011 2 02 35176 05 0000 150</t>
  </si>
  <si>
    <t>Субсидии  на капитальный ремонт,  ремонт и содержание автомобильных дорог общего пользования местного значения и искусственных сооружений на них</t>
  </si>
  <si>
    <t>011 2 02 20077 05 0000 150</t>
  </si>
  <si>
    <t>074 2 19 45303 05 0000 150</t>
  </si>
  <si>
    <t>21-53030-00000-00000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</si>
  <si>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</si>
  <si>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074 2 19 25304 05 0000 150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</si>
  <si>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</si>
  <si>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Субсидии бюджетам муниципальных районов на обеспечение комплексного развития сельских территорий (Субсидии на улучшение жилищных условий граждан, проживающих в сельской местности)</t>
  </si>
  <si>
    <t>22-51760-00000-00000</t>
  </si>
  <si>
    <t xml:space="preserve">                                    Решению о бюджете Муниципального</t>
  </si>
  <si>
    <t>000 2 02 20077 05 0000 150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</si>
  <si>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</si>
  <si>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20-53210-00000-00006</t>
  </si>
  <si>
    <t>Приложение 2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</si>
  <si>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   (разработка проектно-сметной документации в рамках реализации проектов комплексного развития сельских территорий) в муниципальных образованиях Республики Алтай</t>
  </si>
  <si>
    <t>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</t>
  </si>
  <si>
    <t>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</si>
  <si>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</si>
  <si>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</si>
  <si>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011 1 16 10123 01 0001 140</t>
  </si>
  <si>
    <t>074 1 16 10031 05 0000 140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</si>
  <si>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</si>
  <si>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919 1 16 10123 01 0051 140</t>
  </si>
  <si>
    <t>919 1 16 11050  01 0000 140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</si>
  <si>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</si>
  <si>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925 1 16 11050  01 0000 140</t>
  </si>
  <si>
    <t>926 1 16 01053 01 0000 140</t>
  </si>
  <si>
    <t>926 1 16 01063 01 0000 140</t>
  </si>
  <si>
    <t>926 1 16 01073 01 0000 140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</si>
  <si>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</si>
  <si>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</si>
  <si>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</si>
  <si>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</si>
  <si>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926 1 16 01143 01 0000 140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</si>
  <si>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</si>
  <si>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</si>
  <si>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</si>
  <si>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</si>
  <si>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</si>
  <si>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</si>
  <si>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</si>
  <si>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926 1 16 01203 01 0000 140</t>
  </si>
  <si>
    <t>992 1 16 01154 01 0000 140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</si>
  <si>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</si>
  <si>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992 1 16 01194 01 0000 140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</si>
  <si>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</si>
  <si>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Создание новых мест в общеобразовательных организациях ( капитальные вложения в объекты государственной и муниципальной собственности Республики Алтай в сфере образования)</t>
  </si>
  <si>
    <t>22384640475101200001</t>
  </si>
  <si>
    <t xml:space="preserve">         </t>
  </si>
  <si>
    <t>22-55760-0000-00000</t>
  </si>
  <si>
    <t>Субсидии 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Алай</t>
  </si>
  <si>
    <t>057 2 02 29999 05 0000 150</t>
  </si>
  <si>
    <t>Субсидии на повышение оплаты труда работников муниципальных учреждений культуры в Республике Алтай</t>
  </si>
  <si>
    <t>Субвенции на выплату родителям (законным представителям) 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</si>
  <si>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     </t>
  </si>
  <si>
    <t xml:space="preserve">     </t>
  </si>
  <si>
    <t xml:space="preserve">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</si>
</sst>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49" fillId="0" borderId="11" xfId="53" applyNumberFormat="1" applyFont="1" applyFill="1" applyBorder="1" applyAlignment="1">
      <alignment horizontal="justify" vertical="center" wrapText="1"/>
      <protection/>
    </xf>
    <xf numFmtId="49" fontId="50" fillId="0" borderId="1" xfId="33" applyFont="1" applyFill="1" applyAlignment="1" applyProtection="1">
      <alignment horizontal="left" vertical="center" wrapText="1"/>
      <protection/>
    </xf>
    <xf numFmtId="49" fontId="51" fillId="0" borderId="1" xfId="33" applyFont="1" applyFill="1" applyAlignment="1" applyProtection="1">
      <alignment horizontal="left" vertical="center" wrapText="1"/>
      <protection/>
    </xf>
    <xf numFmtId="49" fontId="50" fillId="0" borderId="1" xfId="33" applyFont="1" applyFill="1" applyProtection="1">
      <alignment horizontal="left" wrapText="1"/>
      <protection/>
    </xf>
    <xf numFmtId="49" fontId="50" fillId="0" borderId="13" xfId="33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justify" vertical="center"/>
    </xf>
    <xf numFmtId="0" fontId="52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9" fontId="32" fillId="20" borderId="1" xfId="33">
      <alignment horizontal="left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3"/>
  <sheetViews>
    <sheetView tabSelected="1" view="pageBreakPreview" zoomScaleNormal="85" zoomScaleSheetLayoutView="100" workbookViewId="0" topLeftCell="A173">
      <selection activeCell="B175" sqref="B175"/>
    </sheetView>
  </sheetViews>
  <sheetFormatPr defaultColWidth="9.140625" defaultRowHeight="36" customHeight="1"/>
  <cols>
    <col min="1" max="1" width="30.8515625" style="31" customWidth="1"/>
    <col min="2" max="2" width="49.140625" style="31" customWidth="1"/>
    <col min="3" max="3" width="19.57421875" style="1" hidden="1" customWidth="1"/>
    <col min="4" max="4" width="23.7109375" style="1" customWidth="1"/>
    <col min="5" max="5" width="26.7109375" style="30" customWidth="1"/>
    <col min="6" max="6" width="23.28125" style="1" hidden="1" customWidth="1"/>
    <col min="7" max="9" width="8.8515625" style="1" hidden="1" customWidth="1"/>
    <col min="10" max="13" width="8.8515625" style="1" customWidth="1"/>
    <col min="14" max="16384" width="8.8515625" style="1" customWidth="1"/>
  </cols>
  <sheetData>
    <row r="1" spans="2:6" ht="18.75" customHeight="1">
      <c r="B1" s="62"/>
      <c r="C1" s="63"/>
      <c r="D1" s="69" t="s">
        <v>357</v>
      </c>
      <c r="E1" s="69"/>
      <c r="F1" s="2"/>
    </row>
    <row r="2" spans="3:6" ht="58.5" customHeight="1">
      <c r="C2" s="32"/>
      <c r="D2" s="72" t="s">
        <v>339</v>
      </c>
      <c r="E2" s="72"/>
      <c r="F2" s="64"/>
    </row>
    <row r="3" spans="3:6" ht="14.25" customHeight="1">
      <c r="C3" s="32"/>
      <c r="D3" s="64"/>
      <c r="E3" s="64"/>
      <c r="F3" s="64"/>
    </row>
    <row r="4" spans="3:6" ht="16.5" customHeight="1">
      <c r="C4" s="3"/>
      <c r="D4" s="69" t="s">
        <v>340</v>
      </c>
      <c r="E4" s="69"/>
      <c r="F4" s="61"/>
    </row>
    <row r="5" spans="4:6" ht="16.5" customHeight="1">
      <c r="D5" s="69" t="s">
        <v>353</v>
      </c>
      <c r="E5" s="69"/>
      <c r="F5" s="61"/>
    </row>
    <row r="6" spans="2:6" ht="16.5" customHeight="1">
      <c r="B6" s="69" t="s">
        <v>341</v>
      </c>
      <c r="C6" s="69"/>
      <c r="D6" s="69"/>
      <c r="E6" s="69"/>
      <c r="F6" s="61"/>
    </row>
    <row r="7" spans="2:6" ht="16.5" customHeight="1">
      <c r="B7" s="65"/>
      <c r="C7" s="65"/>
      <c r="D7" s="70" t="s">
        <v>342</v>
      </c>
      <c r="E7" s="70"/>
      <c r="F7" s="65"/>
    </row>
    <row r="8" spans="3:7" ht="16.5" customHeight="1" hidden="1">
      <c r="C8" s="13"/>
      <c r="D8" s="27"/>
      <c r="E8" s="27"/>
      <c r="G8" s="5"/>
    </row>
    <row r="9" spans="3:7" ht="16.5" customHeight="1" hidden="1">
      <c r="C9" s="13"/>
      <c r="D9" s="27"/>
      <c r="E9" s="27"/>
      <c r="G9" s="5"/>
    </row>
    <row r="10" spans="3:5" ht="16.5" customHeight="1" hidden="1">
      <c r="C10" s="13"/>
      <c r="D10" s="13"/>
      <c r="E10" s="26"/>
    </row>
    <row r="11" spans="4:5" ht="16.5" customHeight="1" hidden="1">
      <c r="D11" s="4"/>
      <c r="E11" s="28"/>
    </row>
    <row r="12" spans="1:10" ht="36" customHeight="1">
      <c r="A12" s="71" t="s">
        <v>274</v>
      </c>
      <c r="B12" s="71"/>
      <c r="C12" s="71"/>
      <c r="D12" s="71"/>
      <c r="E12" s="71"/>
      <c r="H12" s="4"/>
      <c r="I12" s="2"/>
      <c r="J12" s="2"/>
    </row>
    <row r="13" spans="1:10" ht="40.5" customHeight="1">
      <c r="A13" s="33" t="s">
        <v>117</v>
      </c>
      <c r="B13" s="33" t="s">
        <v>118</v>
      </c>
      <c r="C13" s="29" t="s">
        <v>275</v>
      </c>
      <c r="D13" s="23" t="s">
        <v>276</v>
      </c>
      <c r="E13" s="29" t="s">
        <v>277</v>
      </c>
      <c r="G13" s="4"/>
      <c r="H13" s="3"/>
      <c r="I13" s="3"/>
      <c r="J13" s="2"/>
    </row>
    <row r="14" spans="1:5" ht="22.5" customHeight="1">
      <c r="A14" s="29">
        <v>1</v>
      </c>
      <c r="B14" s="29">
        <v>2</v>
      </c>
      <c r="C14" s="34">
        <v>4</v>
      </c>
      <c r="D14" s="24">
        <v>3</v>
      </c>
      <c r="E14" s="23">
        <v>3</v>
      </c>
    </row>
    <row r="15" spans="1:5" ht="29.25" customHeight="1">
      <c r="A15" s="9" t="s">
        <v>27</v>
      </c>
      <c r="B15" s="10" t="s">
        <v>119</v>
      </c>
      <c r="C15" s="18">
        <f>C16+C58</f>
        <v>200881247</v>
      </c>
      <c r="D15" s="19">
        <f>E15-C15</f>
        <v>1034260</v>
      </c>
      <c r="E15" s="18">
        <f>E16+E58</f>
        <v>201915507</v>
      </c>
    </row>
    <row r="16" spans="1:5" ht="18" customHeight="1">
      <c r="A16" s="9"/>
      <c r="B16" s="10" t="s">
        <v>120</v>
      </c>
      <c r="C16" s="18">
        <f>C17+C22+C31+C44+C48+C51+C55</f>
        <v>180645740</v>
      </c>
      <c r="D16" s="19">
        <f>E16-C16</f>
        <v>1034260</v>
      </c>
      <c r="E16" s="18">
        <f>E17+E22+E31+E44+E48+E51+E55</f>
        <v>181680000</v>
      </c>
    </row>
    <row r="17" spans="1:5" ht="16.5" customHeight="1">
      <c r="A17" s="9" t="s">
        <v>28</v>
      </c>
      <c r="B17" s="10" t="s">
        <v>121</v>
      </c>
      <c r="C17" s="18">
        <f>C18+C19+C20+C21</f>
        <v>80859800</v>
      </c>
      <c r="D17" s="18">
        <f>D18+D19+D20+D21</f>
        <v>0</v>
      </c>
      <c r="E17" s="18">
        <f>E18+E19+E20+E21</f>
        <v>80859800</v>
      </c>
    </row>
    <row r="18" spans="1:12" ht="94.5" customHeight="1">
      <c r="A18" s="14" t="s">
        <v>29</v>
      </c>
      <c r="B18" s="35" t="s">
        <v>138</v>
      </c>
      <c r="C18" s="20">
        <v>78993100</v>
      </c>
      <c r="D18" s="22">
        <f aca="true" t="shared" si="0" ref="D18:D27">E18-C18</f>
        <v>0</v>
      </c>
      <c r="E18" s="20">
        <v>78993100</v>
      </c>
      <c r="H18" s="4"/>
      <c r="K18" s="2"/>
      <c r="L18" s="5"/>
    </row>
    <row r="19" spans="1:5" ht="142.5" customHeight="1">
      <c r="A19" s="14" t="s">
        <v>30</v>
      </c>
      <c r="B19" s="35" t="s">
        <v>122</v>
      </c>
      <c r="C19" s="20">
        <v>253700</v>
      </c>
      <c r="D19" s="22">
        <f t="shared" si="0"/>
        <v>0</v>
      </c>
      <c r="E19" s="20">
        <v>253700</v>
      </c>
    </row>
    <row r="20" spans="1:5" ht="64.5" customHeight="1">
      <c r="A20" s="14" t="s">
        <v>31</v>
      </c>
      <c r="B20" s="35" t="s">
        <v>146</v>
      </c>
      <c r="C20" s="20">
        <v>1343000</v>
      </c>
      <c r="D20" s="22">
        <f t="shared" si="0"/>
        <v>0</v>
      </c>
      <c r="E20" s="20">
        <v>1343000</v>
      </c>
    </row>
    <row r="21" spans="1:5" ht="134.25" customHeight="1">
      <c r="A21" s="14" t="s">
        <v>361</v>
      </c>
      <c r="B21" s="35" t="s">
        <v>362</v>
      </c>
      <c r="C21" s="20">
        <v>270000</v>
      </c>
      <c r="D21" s="22">
        <f t="shared" si="0"/>
        <v>0</v>
      </c>
      <c r="E21" s="20">
        <v>270000</v>
      </c>
    </row>
    <row r="22" spans="1:5" ht="46.5" customHeight="1">
      <c r="A22" s="9" t="s">
        <v>129</v>
      </c>
      <c r="B22" s="36" t="s">
        <v>130</v>
      </c>
      <c r="C22" s="18">
        <f>C23</f>
        <v>14234240</v>
      </c>
      <c r="D22" s="19">
        <f t="shared" si="0"/>
        <v>1034260</v>
      </c>
      <c r="E22" s="18">
        <f>E23</f>
        <v>15268500</v>
      </c>
    </row>
    <row r="23" spans="1:5" ht="49.5" customHeight="1">
      <c r="A23" s="9" t="s">
        <v>131</v>
      </c>
      <c r="B23" s="36" t="s">
        <v>147</v>
      </c>
      <c r="C23" s="18">
        <f>C24+C25+C26+C27+C28+C29+C30</f>
        <v>14234240</v>
      </c>
      <c r="D23" s="19">
        <f t="shared" si="0"/>
        <v>1034260</v>
      </c>
      <c r="E23" s="18">
        <f>E24+E25+E26+E27+E28+E29+E30</f>
        <v>15268500</v>
      </c>
    </row>
    <row r="24" spans="1:5" ht="93" customHeight="1" hidden="1">
      <c r="A24" s="14" t="s">
        <v>132</v>
      </c>
      <c r="B24" s="35" t="s">
        <v>139</v>
      </c>
      <c r="C24" s="20"/>
      <c r="D24" s="22">
        <f t="shared" si="0"/>
        <v>0</v>
      </c>
      <c r="E24" s="20"/>
    </row>
    <row r="25" spans="1:5" ht="160.5" customHeight="1">
      <c r="A25" s="14" t="s">
        <v>190</v>
      </c>
      <c r="B25" s="35" t="s">
        <v>193</v>
      </c>
      <c r="C25" s="20">
        <v>6505050</v>
      </c>
      <c r="D25" s="22">
        <f t="shared" si="0"/>
        <v>422820</v>
      </c>
      <c r="E25" s="20">
        <v>6927870</v>
      </c>
    </row>
    <row r="26" spans="1:5" ht="115.5" customHeight="1" hidden="1">
      <c r="A26" s="14" t="s">
        <v>133</v>
      </c>
      <c r="B26" s="35" t="s">
        <v>148</v>
      </c>
      <c r="C26" s="20"/>
      <c r="D26" s="22">
        <f>E26-C26</f>
        <v>0</v>
      </c>
      <c r="E26" s="20"/>
    </row>
    <row r="27" spans="1:5" ht="171" customHeight="1">
      <c r="A27" s="14" t="s">
        <v>191</v>
      </c>
      <c r="B27" s="35" t="s">
        <v>194</v>
      </c>
      <c r="C27" s="20">
        <v>46970</v>
      </c>
      <c r="D27" s="22">
        <f t="shared" si="0"/>
        <v>0</v>
      </c>
      <c r="E27" s="20">
        <v>46970</v>
      </c>
    </row>
    <row r="28" spans="1:5" ht="97.5" customHeight="1" hidden="1">
      <c r="A28" s="14" t="s">
        <v>134</v>
      </c>
      <c r="B28" s="35" t="s">
        <v>135</v>
      </c>
      <c r="C28" s="20"/>
      <c r="D28" s="22">
        <f>E28-C28</f>
        <v>0</v>
      </c>
      <c r="E28" s="20"/>
    </row>
    <row r="29" spans="1:5" ht="100.5" customHeight="1" hidden="1">
      <c r="A29" s="14" t="s">
        <v>136</v>
      </c>
      <c r="B29" s="35" t="s">
        <v>137</v>
      </c>
      <c r="C29" s="20"/>
      <c r="D29" s="22">
        <f>E29-C29</f>
        <v>0</v>
      </c>
      <c r="E29" s="20"/>
    </row>
    <row r="30" spans="1:5" ht="156.75" customHeight="1">
      <c r="A30" s="14" t="s">
        <v>192</v>
      </c>
      <c r="B30" s="35" t="s">
        <v>195</v>
      </c>
      <c r="C30" s="20">
        <v>7682220</v>
      </c>
      <c r="D30" s="22" t="s">
        <v>399</v>
      </c>
      <c r="E30" s="20">
        <v>8293660</v>
      </c>
    </row>
    <row r="31" spans="1:5" ht="29.25" customHeight="1">
      <c r="A31" s="9" t="s">
        <v>7</v>
      </c>
      <c r="B31" s="10" t="s">
        <v>0</v>
      </c>
      <c r="C31" s="18">
        <f>C32+C38+C40+C43</f>
        <v>71640400</v>
      </c>
      <c r="D31" s="19">
        <f aca="true" t="shared" si="1" ref="D31:D41">E31-C31</f>
        <v>0</v>
      </c>
      <c r="E31" s="18">
        <f>E32+E38+E40+E43</f>
        <v>71640400</v>
      </c>
    </row>
    <row r="32" spans="1:5" ht="38.25" customHeight="1">
      <c r="A32" s="14" t="s">
        <v>32</v>
      </c>
      <c r="B32" s="15" t="s">
        <v>1</v>
      </c>
      <c r="C32" s="20">
        <f>C33+C35+C37</f>
        <v>65695400</v>
      </c>
      <c r="D32" s="22">
        <f t="shared" si="1"/>
        <v>0</v>
      </c>
      <c r="E32" s="20">
        <f>E33+E35+E37</f>
        <v>65695400</v>
      </c>
    </row>
    <row r="33" spans="1:6" ht="49.5" customHeight="1">
      <c r="A33" s="14" t="s">
        <v>33</v>
      </c>
      <c r="B33" s="15" t="s">
        <v>2</v>
      </c>
      <c r="C33" s="20">
        <f>C34</f>
        <v>40731100</v>
      </c>
      <c r="D33" s="22">
        <f t="shared" si="1"/>
        <v>0</v>
      </c>
      <c r="E33" s="20">
        <f>E34</f>
        <v>40731100</v>
      </c>
      <c r="F33" s="6"/>
    </row>
    <row r="34" spans="1:5" ht="48" customHeight="1">
      <c r="A34" s="14" t="s">
        <v>82</v>
      </c>
      <c r="B34" s="15" t="s">
        <v>2</v>
      </c>
      <c r="C34" s="20">
        <v>40731100</v>
      </c>
      <c r="D34" s="22">
        <f t="shared" si="1"/>
        <v>0</v>
      </c>
      <c r="E34" s="20">
        <v>40731100</v>
      </c>
    </row>
    <row r="35" spans="1:8" ht="51" customHeight="1">
      <c r="A35" s="14" t="s">
        <v>34</v>
      </c>
      <c r="B35" s="15" t="s">
        <v>3</v>
      </c>
      <c r="C35" s="20">
        <f>C36</f>
        <v>24964300</v>
      </c>
      <c r="D35" s="22">
        <f t="shared" si="1"/>
        <v>0</v>
      </c>
      <c r="E35" s="20">
        <f>E36</f>
        <v>24964300</v>
      </c>
      <c r="H35" s="1" t="s">
        <v>289</v>
      </c>
    </row>
    <row r="36" spans="1:5" ht="81.75" customHeight="1">
      <c r="A36" s="14" t="s">
        <v>83</v>
      </c>
      <c r="B36" s="15" t="s">
        <v>150</v>
      </c>
      <c r="C36" s="20">
        <v>24964300</v>
      </c>
      <c r="D36" s="22">
        <f t="shared" si="1"/>
        <v>0</v>
      </c>
      <c r="E36" s="20">
        <v>24964300</v>
      </c>
    </row>
    <row r="37" spans="1:5" ht="36" customHeight="1" hidden="1">
      <c r="A37" s="14" t="s">
        <v>91</v>
      </c>
      <c r="B37" s="15" t="s">
        <v>151</v>
      </c>
      <c r="C37" s="20">
        <v>0</v>
      </c>
      <c r="D37" s="22">
        <f t="shared" si="1"/>
        <v>0</v>
      </c>
      <c r="E37" s="20">
        <v>0</v>
      </c>
    </row>
    <row r="38" spans="1:5" ht="36" customHeight="1">
      <c r="A38" s="14" t="s">
        <v>35</v>
      </c>
      <c r="B38" s="15" t="s">
        <v>8</v>
      </c>
      <c r="C38" s="20">
        <f>C39</f>
        <v>0</v>
      </c>
      <c r="D38" s="22">
        <f t="shared" si="1"/>
        <v>0</v>
      </c>
      <c r="E38" s="20">
        <f>E39</f>
        <v>0</v>
      </c>
    </row>
    <row r="39" spans="1:5" ht="33" customHeight="1">
      <c r="A39" s="14" t="s">
        <v>84</v>
      </c>
      <c r="B39" s="15" t="s">
        <v>8</v>
      </c>
      <c r="C39" s="20">
        <v>0</v>
      </c>
      <c r="D39" s="22">
        <f t="shared" si="1"/>
        <v>0</v>
      </c>
      <c r="E39" s="20">
        <v>0</v>
      </c>
    </row>
    <row r="40" spans="1:5" ht="19.5" customHeight="1">
      <c r="A40" s="14" t="s">
        <v>36</v>
      </c>
      <c r="B40" s="15" t="s">
        <v>9</v>
      </c>
      <c r="C40" s="20">
        <f>C41+C42</f>
        <v>3630000</v>
      </c>
      <c r="D40" s="22">
        <f t="shared" si="1"/>
        <v>0</v>
      </c>
      <c r="E40" s="20">
        <f>E41+E42</f>
        <v>3630000</v>
      </c>
    </row>
    <row r="41" spans="1:5" ht="18.75" customHeight="1">
      <c r="A41" s="14" t="s">
        <v>85</v>
      </c>
      <c r="B41" s="15" t="s">
        <v>9</v>
      </c>
      <c r="C41" s="20">
        <v>3630000</v>
      </c>
      <c r="D41" s="22">
        <f t="shared" si="1"/>
        <v>0</v>
      </c>
      <c r="E41" s="20">
        <v>3630000</v>
      </c>
    </row>
    <row r="42" spans="1:5" ht="53.25" customHeight="1" hidden="1">
      <c r="A42" s="14" t="s">
        <v>86</v>
      </c>
      <c r="B42" s="15" t="s">
        <v>87</v>
      </c>
      <c r="C42" s="20"/>
      <c r="D42" s="22"/>
      <c r="E42" s="20"/>
    </row>
    <row r="43" spans="1:5" ht="62.25" customHeight="1">
      <c r="A43" s="14" t="s">
        <v>123</v>
      </c>
      <c r="B43" s="15" t="s">
        <v>124</v>
      </c>
      <c r="C43" s="20">
        <v>2315000</v>
      </c>
      <c r="D43" s="22">
        <f>E43-C43</f>
        <v>0</v>
      </c>
      <c r="E43" s="20">
        <v>2315000</v>
      </c>
    </row>
    <row r="44" spans="1:5" ht="21" customHeight="1">
      <c r="A44" s="9" t="s">
        <v>6</v>
      </c>
      <c r="B44" s="10" t="s">
        <v>10</v>
      </c>
      <c r="C44" s="18">
        <f>C45</f>
        <v>12145300</v>
      </c>
      <c r="D44" s="19">
        <f>E44-C44</f>
        <v>0</v>
      </c>
      <c r="E44" s="18">
        <f>E45</f>
        <v>12145300</v>
      </c>
    </row>
    <row r="45" spans="1:5" ht="18.75" customHeight="1">
      <c r="A45" s="14" t="s">
        <v>37</v>
      </c>
      <c r="B45" s="10" t="s">
        <v>11</v>
      </c>
      <c r="C45" s="20">
        <f>C46</f>
        <v>12145300</v>
      </c>
      <c r="D45" s="19">
        <f>E45-C45</f>
        <v>0</v>
      </c>
      <c r="E45" s="20">
        <f>E46</f>
        <v>12145300</v>
      </c>
    </row>
    <row r="46" spans="1:5" ht="34.5" customHeight="1">
      <c r="A46" s="14" t="s">
        <v>38</v>
      </c>
      <c r="B46" s="15" t="s">
        <v>12</v>
      </c>
      <c r="C46" s="20">
        <v>12145300</v>
      </c>
      <c r="D46" s="22">
        <f>E46-C46</f>
        <v>0</v>
      </c>
      <c r="E46" s="20">
        <v>12145300</v>
      </c>
    </row>
    <row r="47" spans="1:5" ht="36" customHeight="1" hidden="1">
      <c r="A47" s="14" t="s">
        <v>39</v>
      </c>
      <c r="B47" s="15" t="s">
        <v>13</v>
      </c>
      <c r="C47" s="20">
        <v>0</v>
      </c>
      <c r="D47" s="22"/>
      <c r="E47" s="20">
        <v>0</v>
      </c>
    </row>
    <row r="48" spans="1:5" ht="50.25" customHeight="1">
      <c r="A48" s="9" t="s">
        <v>5</v>
      </c>
      <c r="B48" s="10" t="s">
        <v>14</v>
      </c>
      <c r="C48" s="18">
        <f>C49</f>
        <v>100000</v>
      </c>
      <c r="D48" s="19">
        <f aca="true" t="shared" si="2" ref="D48:D101">E48-C48</f>
        <v>0</v>
      </c>
      <c r="E48" s="18">
        <f>E49</f>
        <v>100000</v>
      </c>
    </row>
    <row r="49" spans="1:5" ht="20.25" customHeight="1">
      <c r="A49" s="14" t="s">
        <v>40</v>
      </c>
      <c r="B49" s="10" t="s">
        <v>15</v>
      </c>
      <c r="C49" s="20">
        <f>C50</f>
        <v>100000</v>
      </c>
      <c r="D49" s="22">
        <f t="shared" si="2"/>
        <v>0</v>
      </c>
      <c r="E49" s="20">
        <f>E50</f>
        <v>100000</v>
      </c>
    </row>
    <row r="50" spans="1:5" ht="36" customHeight="1">
      <c r="A50" s="14" t="s">
        <v>41</v>
      </c>
      <c r="B50" s="15" t="s">
        <v>16</v>
      </c>
      <c r="C50" s="20">
        <v>100000</v>
      </c>
      <c r="D50" s="22">
        <f t="shared" si="2"/>
        <v>0</v>
      </c>
      <c r="E50" s="20">
        <v>100000</v>
      </c>
    </row>
    <row r="51" spans="1:5" ht="18.75" customHeight="1">
      <c r="A51" s="9" t="s">
        <v>42</v>
      </c>
      <c r="B51" s="10" t="s">
        <v>17</v>
      </c>
      <c r="C51" s="18">
        <f>C52+C53+C54</f>
        <v>1666000</v>
      </c>
      <c r="D51" s="19">
        <f t="shared" si="2"/>
        <v>0</v>
      </c>
      <c r="E51" s="18">
        <f>E52+E53+E54</f>
        <v>1666000</v>
      </c>
    </row>
    <row r="52" spans="1:5" ht="69.75" customHeight="1">
      <c r="A52" s="14" t="s">
        <v>178</v>
      </c>
      <c r="B52" s="37" t="s">
        <v>18</v>
      </c>
      <c r="C52" s="20">
        <v>1386000</v>
      </c>
      <c r="D52" s="22">
        <f t="shared" si="2"/>
        <v>0</v>
      </c>
      <c r="E52" s="20">
        <v>1386000</v>
      </c>
    </row>
    <row r="53" spans="1:5" ht="100.5" customHeight="1">
      <c r="A53" s="14" t="s">
        <v>179</v>
      </c>
      <c r="B53" s="14" t="s">
        <v>125</v>
      </c>
      <c r="C53" s="20">
        <v>260000</v>
      </c>
      <c r="D53" s="22">
        <f t="shared" si="2"/>
        <v>0</v>
      </c>
      <c r="E53" s="20">
        <v>260000</v>
      </c>
    </row>
    <row r="54" spans="1:5" ht="34.5" customHeight="1">
      <c r="A54" s="14" t="s">
        <v>180</v>
      </c>
      <c r="B54" s="14" t="s">
        <v>19</v>
      </c>
      <c r="C54" s="21">
        <v>20000</v>
      </c>
      <c r="D54" s="22">
        <f t="shared" si="2"/>
        <v>0</v>
      </c>
      <c r="E54" s="21">
        <v>20000</v>
      </c>
    </row>
    <row r="55" spans="1:5" ht="47.25" customHeight="1" hidden="1">
      <c r="A55" s="9" t="s">
        <v>4</v>
      </c>
      <c r="B55" s="9" t="s">
        <v>20</v>
      </c>
      <c r="C55" s="18">
        <f>C56+C57</f>
        <v>0</v>
      </c>
      <c r="D55" s="22">
        <f t="shared" si="2"/>
        <v>0</v>
      </c>
      <c r="E55" s="18">
        <f>E56+E57</f>
        <v>0</v>
      </c>
    </row>
    <row r="56" spans="1:5" ht="36" customHeight="1" hidden="1">
      <c r="A56" s="14" t="s">
        <v>43</v>
      </c>
      <c r="B56" s="15" t="s">
        <v>21</v>
      </c>
      <c r="C56" s="21">
        <v>0</v>
      </c>
      <c r="D56" s="22">
        <f t="shared" si="2"/>
        <v>0</v>
      </c>
      <c r="E56" s="21">
        <v>0</v>
      </c>
    </row>
    <row r="57" spans="1:5" ht="36" customHeight="1" hidden="1">
      <c r="A57" s="14" t="s">
        <v>140</v>
      </c>
      <c r="B57" s="15" t="s">
        <v>22</v>
      </c>
      <c r="C57" s="21">
        <v>0</v>
      </c>
      <c r="D57" s="22">
        <f t="shared" si="2"/>
        <v>0</v>
      </c>
      <c r="E57" s="21">
        <v>0</v>
      </c>
    </row>
    <row r="58" spans="1:5" ht="20.25" customHeight="1">
      <c r="A58" s="14"/>
      <c r="B58" s="10" t="s">
        <v>23</v>
      </c>
      <c r="C58" s="18">
        <f>C59+C66+C74+C78+C89+C91+C119</f>
        <v>20235507</v>
      </c>
      <c r="D58" s="19">
        <f t="shared" si="2"/>
        <v>0</v>
      </c>
      <c r="E58" s="18">
        <f>E59+E66+E74+E78+E89+E91+E119</f>
        <v>20235507</v>
      </c>
    </row>
    <row r="59" spans="1:5" ht="62.25" customHeight="1">
      <c r="A59" s="9" t="s">
        <v>44</v>
      </c>
      <c r="B59" s="10" t="s">
        <v>24</v>
      </c>
      <c r="C59" s="18">
        <f>C60+C61+C62+C63+C64+C65</f>
        <v>16785907</v>
      </c>
      <c r="D59" s="19">
        <f t="shared" si="2"/>
        <v>0</v>
      </c>
      <c r="E59" s="18">
        <f>E60+E61+E62+E63+E64+E65</f>
        <v>16785907</v>
      </c>
    </row>
    <row r="60" spans="1:5" ht="36" customHeight="1" hidden="1">
      <c r="A60" s="14" t="s">
        <v>45</v>
      </c>
      <c r="B60" s="15" t="s">
        <v>25</v>
      </c>
      <c r="C60" s="20">
        <v>0</v>
      </c>
      <c r="D60" s="22">
        <f t="shared" si="2"/>
        <v>0</v>
      </c>
      <c r="E60" s="20">
        <v>0</v>
      </c>
    </row>
    <row r="61" spans="1:5" ht="129" customHeight="1">
      <c r="A61" s="14" t="s">
        <v>152</v>
      </c>
      <c r="B61" s="15" t="s">
        <v>153</v>
      </c>
      <c r="C61" s="66">
        <v>15821207</v>
      </c>
      <c r="D61" s="22">
        <f t="shared" si="2"/>
        <v>0</v>
      </c>
      <c r="E61" s="66">
        <v>15821207</v>
      </c>
    </row>
    <row r="62" spans="1:5" ht="102" customHeight="1">
      <c r="A62" s="14" t="s">
        <v>46</v>
      </c>
      <c r="B62" s="15" t="s">
        <v>92</v>
      </c>
      <c r="C62" s="20">
        <v>706700</v>
      </c>
      <c r="D62" s="22">
        <f t="shared" si="2"/>
        <v>0</v>
      </c>
      <c r="E62" s="20">
        <v>706700</v>
      </c>
    </row>
    <row r="63" spans="1:5" ht="36" customHeight="1" hidden="1">
      <c r="A63" s="14" t="s">
        <v>47</v>
      </c>
      <c r="B63" s="15" t="s">
        <v>26</v>
      </c>
      <c r="C63" s="20"/>
      <c r="D63" s="22">
        <f t="shared" si="2"/>
        <v>0</v>
      </c>
      <c r="E63" s="20"/>
    </row>
    <row r="64" spans="1:5" ht="36" customHeight="1" hidden="1">
      <c r="A64" s="14" t="s">
        <v>48</v>
      </c>
      <c r="B64" s="15" t="s">
        <v>93</v>
      </c>
      <c r="C64" s="20"/>
      <c r="D64" s="22">
        <f t="shared" si="2"/>
        <v>0</v>
      </c>
      <c r="E64" s="20"/>
    </row>
    <row r="65" spans="1:5" ht="111" customHeight="1">
      <c r="A65" s="14" t="s">
        <v>49</v>
      </c>
      <c r="B65" s="15" t="s">
        <v>149</v>
      </c>
      <c r="C65" s="20">
        <v>258000</v>
      </c>
      <c r="D65" s="22">
        <f t="shared" si="2"/>
        <v>0</v>
      </c>
      <c r="E65" s="20">
        <v>258000</v>
      </c>
    </row>
    <row r="66" spans="1:5" ht="36" customHeight="1">
      <c r="A66" s="9" t="s">
        <v>50</v>
      </c>
      <c r="B66" s="10" t="s">
        <v>66</v>
      </c>
      <c r="C66" s="18">
        <f>C67</f>
        <v>370000</v>
      </c>
      <c r="D66" s="19">
        <f t="shared" si="2"/>
        <v>0</v>
      </c>
      <c r="E66" s="18">
        <f>E67</f>
        <v>370000</v>
      </c>
    </row>
    <row r="67" spans="1:5" ht="32.25" customHeight="1">
      <c r="A67" s="14" t="s">
        <v>51</v>
      </c>
      <c r="B67" s="15" t="s">
        <v>67</v>
      </c>
      <c r="C67" s="20">
        <f>C68+C69+C70+C71</f>
        <v>370000</v>
      </c>
      <c r="D67" s="22">
        <f t="shared" si="2"/>
        <v>0</v>
      </c>
      <c r="E67" s="20">
        <f>E68+E69+E70+E71</f>
        <v>370000</v>
      </c>
    </row>
    <row r="68" spans="1:5" ht="36" customHeight="1">
      <c r="A68" s="14" t="s">
        <v>219</v>
      </c>
      <c r="B68" s="15" t="s">
        <v>94</v>
      </c>
      <c r="C68" s="20">
        <v>93000</v>
      </c>
      <c r="D68" s="22">
        <f t="shared" si="2"/>
        <v>0</v>
      </c>
      <c r="E68" s="20">
        <v>93000</v>
      </c>
    </row>
    <row r="69" spans="1:5" ht="36" customHeight="1" hidden="1">
      <c r="A69" s="14" t="s">
        <v>95</v>
      </c>
      <c r="B69" s="15" t="s">
        <v>96</v>
      </c>
      <c r="C69" s="20"/>
      <c r="D69" s="22">
        <f t="shared" si="2"/>
        <v>0</v>
      </c>
      <c r="E69" s="20"/>
    </row>
    <row r="70" spans="1:5" ht="36" customHeight="1" hidden="1">
      <c r="A70" s="14" t="s">
        <v>97</v>
      </c>
      <c r="B70" s="15" t="s">
        <v>98</v>
      </c>
      <c r="C70" s="20">
        <v>0</v>
      </c>
      <c r="D70" s="22">
        <f t="shared" si="2"/>
        <v>0</v>
      </c>
      <c r="E70" s="20">
        <v>0</v>
      </c>
    </row>
    <row r="71" spans="1:5" ht="36" customHeight="1">
      <c r="A71" s="14" t="s">
        <v>99</v>
      </c>
      <c r="B71" s="15" t="s">
        <v>100</v>
      </c>
      <c r="C71" s="20">
        <f>C72+C73</f>
        <v>277000</v>
      </c>
      <c r="D71" s="22">
        <f t="shared" si="2"/>
        <v>0</v>
      </c>
      <c r="E71" s="20">
        <f>E72+E73</f>
        <v>277000</v>
      </c>
    </row>
    <row r="72" spans="1:5" ht="36" customHeight="1">
      <c r="A72" s="14" t="s">
        <v>220</v>
      </c>
      <c r="B72" s="15" t="s">
        <v>173</v>
      </c>
      <c r="C72" s="20">
        <v>272000</v>
      </c>
      <c r="D72" s="22">
        <f>E72-C72</f>
        <v>0</v>
      </c>
      <c r="E72" s="20">
        <v>272000</v>
      </c>
    </row>
    <row r="73" spans="1:5" ht="27" customHeight="1">
      <c r="A73" s="14" t="s">
        <v>278</v>
      </c>
      <c r="B73" s="15" t="s">
        <v>279</v>
      </c>
      <c r="C73" s="20">
        <v>5000</v>
      </c>
      <c r="D73" s="22">
        <f t="shared" si="2"/>
        <v>0</v>
      </c>
      <c r="E73" s="20">
        <v>5000</v>
      </c>
    </row>
    <row r="74" spans="1:5" ht="89.25" customHeight="1">
      <c r="A74" s="9" t="s">
        <v>52</v>
      </c>
      <c r="B74" s="9" t="s">
        <v>290</v>
      </c>
      <c r="C74" s="18">
        <f>C75+C76+C77</f>
        <v>639600</v>
      </c>
      <c r="D74" s="22">
        <f t="shared" si="2"/>
        <v>0</v>
      </c>
      <c r="E74" s="18">
        <f>E75+E76+E77</f>
        <v>639600</v>
      </c>
    </row>
    <row r="75" spans="1:5" ht="48" customHeight="1" hidden="1">
      <c r="A75" s="14" t="s">
        <v>101</v>
      </c>
      <c r="B75" s="14" t="s">
        <v>102</v>
      </c>
      <c r="C75" s="20">
        <v>0</v>
      </c>
      <c r="D75" s="22">
        <f t="shared" si="2"/>
        <v>0</v>
      </c>
      <c r="E75" s="20">
        <v>0</v>
      </c>
    </row>
    <row r="76" spans="1:5" ht="36" customHeight="1" hidden="1">
      <c r="A76" s="14" t="s">
        <v>103</v>
      </c>
      <c r="B76" s="14" t="s">
        <v>104</v>
      </c>
      <c r="C76" s="20"/>
      <c r="D76" s="22">
        <f t="shared" si="2"/>
        <v>0</v>
      </c>
      <c r="E76" s="20"/>
    </row>
    <row r="77" spans="1:5" ht="36" customHeight="1">
      <c r="A77" s="14" t="s">
        <v>164</v>
      </c>
      <c r="B77" s="14" t="s">
        <v>105</v>
      </c>
      <c r="C77" s="20">
        <v>639600</v>
      </c>
      <c r="D77" s="22">
        <f t="shared" si="2"/>
        <v>0</v>
      </c>
      <c r="E77" s="20">
        <v>639600</v>
      </c>
    </row>
    <row r="78" spans="1:5" ht="36" customHeight="1">
      <c r="A78" s="9" t="s">
        <v>53</v>
      </c>
      <c r="B78" s="9" t="s">
        <v>68</v>
      </c>
      <c r="C78" s="18">
        <f>C79+C80+C81+C82+C83+C84+C85+C86+C87+C88</f>
        <v>676000</v>
      </c>
      <c r="D78" s="19">
        <f t="shared" si="2"/>
        <v>0</v>
      </c>
      <c r="E78" s="18">
        <f>E79+E80+E81+E82+E83+E84+E85+E86+E87+E88</f>
        <v>676000</v>
      </c>
    </row>
    <row r="79" spans="1:5" ht="35.25" customHeight="1" hidden="1">
      <c r="A79" s="14" t="s">
        <v>54</v>
      </c>
      <c r="B79" s="14" t="s">
        <v>69</v>
      </c>
      <c r="C79" s="21"/>
      <c r="D79" s="22">
        <f t="shared" si="2"/>
        <v>0</v>
      </c>
      <c r="E79" s="21"/>
    </row>
    <row r="80" spans="1:5" ht="72.75" customHeight="1" hidden="1">
      <c r="A80" s="14" t="s">
        <v>106</v>
      </c>
      <c r="B80" s="14" t="s">
        <v>107</v>
      </c>
      <c r="C80" s="21">
        <v>0</v>
      </c>
      <c r="D80" s="22">
        <f t="shared" si="2"/>
        <v>0</v>
      </c>
      <c r="E80" s="21">
        <v>0</v>
      </c>
    </row>
    <row r="81" spans="1:5" ht="126" customHeight="1">
      <c r="A81" s="14" t="s">
        <v>108</v>
      </c>
      <c r="B81" s="15" t="s">
        <v>109</v>
      </c>
      <c r="C81" s="21">
        <v>26000</v>
      </c>
      <c r="D81" s="22">
        <f t="shared" si="2"/>
        <v>0</v>
      </c>
      <c r="E81" s="21">
        <v>26000</v>
      </c>
    </row>
    <row r="82" spans="1:5" ht="125.25" customHeight="1" hidden="1">
      <c r="A82" s="14" t="s">
        <v>110</v>
      </c>
      <c r="B82" s="14" t="s">
        <v>111</v>
      </c>
      <c r="C82" s="21"/>
      <c r="D82" s="22">
        <f t="shared" si="2"/>
        <v>0</v>
      </c>
      <c r="E82" s="21"/>
    </row>
    <row r="83" spans="1:5" ht="72.75" customHeight="1" hidden="1">
      <c r="A83" s="14" t="s">
        <v>112</v>
      </c>
      <c r="B83" s="15" t="s">
        <v>113</v>
      </c>
      <c r="C83" s="21"/>
      <c r="D83" s="22">
        <f t="shared" si="2"/>
        <v>0</v>
      </c>
      <c r="E83" s="21"/>
    </row>
    <row r="84" spans="1:5" ht="72.75" customHeight="1" hidden="1">
      <c r="A84" s="14" t="s">
        <v>55</v>
      </c>
      <c r="B84" s="15" t="s">
        <v>70</v>
      </c>
      <c r="C84" s="21"/>
      <c r="D84" s="22">
        <f t="shared" si="2"/>
        <v>0</v>
      </c>
      <c r="E84" s="21"/>
    </row>
    <row r="85" spans="1:5" ht="72.75" customHeight="1" hidden="1">
      <c r="A85" s="14" t="s">
        <v>56</v>
      </c>
      <c r="B85" s="15" t="s">
        <v>71</v>
      </c>
      <c r="C85" s="21"/>
      <c r="D85" s="22">
        <f t="shared" si="2"/>
        <v>0</v>
      </c>
      <c r="E85" s="21"/>
    </row>
    <row r="86" spans="1:5" ht="72.75" customHeight="1" hidden="1">
      <c r="A86" s="14" t="s">
        <v>57</v>
      </c>
      <c r="B86" s="14" t="s">
        <v>72</v>
      </c>
      <c r="C86" s="21"/>
      <c r="D86" s="22">
        <f t="shared" si="2"/>
        <v>0</v>
      </c>
      <c r="E86" s="21"/>
    </row>
    <row r="87" spans="1:5" ht="90.75" customHeight="1">
      <c r="A87" s="14" t="s">
        <v>154</v>
      </c>
      <c r="B87" s="14" t="s">
        <v>155</v>
      </c>
      <c r="C87" s="20">
        <v>650000</v>
      </c>
      <c r="D87" s="22">
        <f t="shared" si="2"/>
        <v>0</v>
      </c>
      <c r="E87" s="20">
        <v>650000</v>
      </c>
    </row>
    <row r="88" spans="1:5" ht="84.75" customHeight="1" hidden="1">
      <c r="A88" s="14" t="s">
        <v>58</v>
      </c>
      <c r="B88" s="14" t="s">
        <v>114</v>
      </c>
      <c r="C88" s="21"/>
      <c r="D88" s="22">
        <f t="shared" si="2"/>
        <v>0</v>
      </c>
      <c r="E88" s="21"/>
    </row>
    <row r="89" spans="1:5" ht="36" customHeight="1" hidden="1">
      <c r="A89" s="9" t="s">
        <v>59</v>
      </c>
      <c r="B89" s="9" t="s">
        <v>73</v>
      </c>
      <c r="C89" s="18">
        <f>C90</f>
        <v>0</v>
      </c>
      <c r="D89" s="22">
        <f t="shared" si="2"/>
        <v>0</v>
      </c>
      <c r="E89" s="18">
        <f>E90</f>
        <v>0</v>
      </c>
    </row>
    <row r="90" spans="1:5" ht="36" customHeight="1" hidden="1">
      <c r="A90" s="14" t="s">
        <v>60</v>
      </c>
      <c r="B90" s="14" t="s">
        <v>74</v>
      </c>
      <c r="C90" s="21"/>
      <c r="D90" s="22">
        <f t="shared" si="2"/>
        <v>0</v>
      </c>
      <c r="E90" s="21"/>
    </row>
    <row r="91" spans="1:5" ht="36" customHeight="1">
      <c r="A91" s="9" t="s">
        <v>61</v>
      </c>
      <c r="B91" s="10" t="s">
        <v>75</v>
      </c>
      <c r="C91" s="18">
        <f>C92+C93+C94+C95+C96+C97+C98+C99+C100+C101+C102+C103+C104+C105+C106+C107+C108+C109+C110+C111+C112+C113+C114+C115+C116+C117+C118</f>
        <v>1764000</v>
      </c>
      <c r="D91" s="19">
        <f t="shared" si="2"/>
        <v>0</v>
      </c>
      <c r="E91" s="18">
        <f>E92+E93+E94+E95+E96+E97+E98+E99+E100+E101+E102+E103+E104+E105+E106+E107+E108+E109+E110+E111+E112+E113+E114+E115+E116+E117+E118</f>
        <v>1764000</v>
      </c>
    </row>
    <row r="92" spans="1:5" ht="105" customHeight="1">
      <c r="A92" s="14" t="s">
        <v>221</v>
      </c>
      <c r="B92" s="15" t="s">
        <v>222</v>
      </c>
      <c r="C92" s="20">
        <v>195800</v>
      </c>
      <c r="D92" s="21">
        <f t="shared" si="2"/>
        <v>0</v>
      </c>
      <c r="E92" s="20">
        <v>195800</v>
      </c>
    </row>
    <row r="93" spans="1:5" ht="118.5" customHeight="1">
      <c r="A93" s="14" t="s">
        <v>223</v>
      </c>
      <c r="B93" s="15" t="s">
        <v>224</v>
      </c>
      <c r="C93" s="20">
        <v>10000</v>
      </c>
      <c r="D93" s="21">
        <f t="shared" si="2"/>
        <v>0</v>
      </c>
      <c r="E93" s="20">
        <v>10000</v>
      </c>
    </row>
    <row r="94" spans="1:5" ht="118.5" customHeight="1">
      <c r="A94" s="14" t="s">
        <v>225</v>
      </c>
      <c r="B94" s="15" t="s">
        <v>226</v>
      </c>
      <c r="C94" s="20">
        <v>1300</v>
      </c>
      <c r="D94" s="21">
        <f t="shared" si="2"/>
        <v>0</v>
      </c>
      <c r="E94" s="20">
        <v>1300</v>
      </c>
    </row>
    <row r="95" spans="1:5" ht="118.5" customHeight="1" hidden="1">
      <c r="A95" s="14" t="s">
        <v>227</v>
      </c>
      <c r="B95" s="15" t="s">
        <v>228</v>
      </c>
      <c r="C95" s="20">
        <v>0</v>
      </c>
      <c r="D95" s="21">
        <f t="shared" si="2"/>
        <v>0</v>
      </c>
      <c r="E95" s="20">
        <v>0</v>
      </c>
    </row>
    <row r="96" spans="1:5" ht="118.5" customHeight="1">
      <c r="A96" s="14" t="s">
        <v>229</v>
      </c>
      <c r="B96" s="15" t="s">
        <v>230</v>
      </c>
      <c r="C96" s="20">
        <v>20000</v>
      </c>
      <c r="D96" s="21">
        <f t="shared" si="2"/>
        <v>0</v>
      </c>
      <c r="E96" s="20">
        <v>20000</v>
      </c>
    </row>
    <row r="97" spans="1:5" ht="112.5" customHeight="1">
      <c r="A97" s="14" t="s">
        <v>231</v>
      </c>
      <c r="B97" s="15" t="s">
        <v>232</v>
      </c>
      <c r="C97" s="20">
        <v>0</v>
      </c>
      <c r="D97" s="21">
        <f t="shared" si="2"/>
        <v>0</v>
      </c>
      <c r="E97" s="20">
        <v>0</v>
      </c>
    </row>
    <row r="98" spans="1:5" ht="147.75" customHeight="1">
      <c r="A98" s="14" t="s">
        <v>282</v>
      </c>
      <c r="B98" s="15" t="s">
        <v>283</v>
      </c>
      <c r="C98" s="20">
        <v>4000</v>
      </c>
      <c r="D98" s="22">
        <f t="shared" si="2"/>
        <v>0</v>
      </c>
      <c r="E98" s="20">
        <v>4000</v>
      </c>
    </row>
    <row r="99" spans="1:5" ht="114" customHeight="1">
      <c r="A99" s="14" t="s">
        <v>284</v>
      </c>
      <c r="B99" s="15" t="s">
        <v>281</v>
      </c>
      <c r="C99" s="20">
        <v>21000</v>
      </c>
      <c r="D99" s="22">
        <f t="shared" si="2"/>
        <v>0</v>
      </c>
      <c r="E99" s="20">
        <v>21000</v>
      </c>
    </row>
    <row r="100" spans="1:5" ht="99" customHeight="1" hidden="1">
      <c r="A100" s="14" t="s">
        <v>202</v>
      </c>
      <c r="B100" s="15" t="s">
        <v>203</v>
      </c>
      <c r="C100" s="20"/>
      <c r="D100" s="22">
        <f t="shared" si="2"/>
        <v>0</v>
      </c>
      <c r="E100" s="20"/>
    </row>
    <row r="101" spans="1:5" ht="102.75" customHeight="1">
      <c r="A101" s="14" t="s">
        <v>280</v>
      </c>
      <c r="B101" s="15" t="s">
        <v>281</v>
      </c>
      <c r="C101" s="20">
        <v>76600</v>
      </c>
      <c r="D101" s="22">
        <f t="shared" si="2"/>
        <v>0</v>
      </c>
      <c r="E101" s="20">
        <v>76600</v>
      </c>
    </row>
    <row r="102" spans="1:5" ht="108" customHeight="1">
      <c r="A102" s="14" t="s">
        <v>363</v>
      </c>
      <c r="B102" s="15" t="s">
        <v>281</v>
      </c>
      <c r="C102" s="20">
        <v>27795</v>
      </c>
      <c r="D102" s="22">
        <f aca="true" t="shared" si="3" ref="D102:D118">E102-C102</f>
        <v>0</v>
      </c>
      <c r="E102" s="20">
        <v>27795</v>
      </c>
    </row>
    <row r="103" spans="1:5" ht="65.25" customHeight="1">
      <c r="A103" s="14" t="s">
        <v>364</v>
      </c>
      <c r="B103" s="15" t="s">
        <v>365</v>
      </c>
      <c r="C103" s="20">
        <v>77100</v>
      </c>
      <c r="D103" s="22">
        <f t="shared" si="3"/>
        <v>0</v>
      </c>
      <c r="E103" s="20">
        <v>77100</v>
      </c>
    </row>
    <row r="104" spans="1:5" ht="91.5" customHeight="1">
      <c r="A104" s="14" t="s">
        <v>366</v>
      </c>
      <c r="B104" s="15" t="s">
        <v>281</v>
      </c>
      <c r="C104" s="20">
        <v>167575</v>
      </c>
      <c r="D104" s="22">
        <f t="shared" si="3"/>
        <v>0</v>
      </c>
      <c r="E104" s="20">
        <v>167575</v>
      </c>
    </row>
    <row r="105" spans="1:5" ht="156.75" customHeight="1">
      <c r="A105" s="14" t="s">
        <v>367</v>
      </c>
      <c r="B105" s="15" t="s">
        <v>368</v>
      </c>
      <c r="C105" s="20">
        <v>537372</v>
      </c>
      <c r="D105" s="22">
        <f t="shared" si="3"/>
        <v>0</v>
      </c>
      <c r="E105" s="20">
        <v>537372</v>
      </c>
    </row>
    <row r="106" spans="1:5" ht="156.75" customHeight="1">
      <c r="A106" s="14" t="s">
        <v>369</v>
      </c>
      <c r="B106" s="15" t="s">
        <v>368</v>
      </c>
      <c r="C106" s="20">
        <v>252681</v>
      </c>
      <c r="D106" s="22">
        <f t="shared" si="3"/>
        <v>0</v>
      </c>
      <c r="E106" s="20">
        <v>252681</v>
      </c>
    </row>
    <row r="107" spans="1:5" ht="120.75" customHeight="1">
      <c r="A107" s="14" t="s">
        <v>370</v>
      </c>
      <c r="B107" s="15" t="s">
        <v>224</v>
      </c>
      <c r="C107" s="20">
        <v>18000</v>
      </c>
      <c r="D107" s="22">
        <f t="shared" si="3"/>
        <v>0</v>
      </c>
      <c r="E107" s="20">
        <v>18000</v>
      </c>
    </row>
    <row r="108" spans="1:5" ht="149.25" customHeight="1">
      <c r="A108" s="14" t="s">
        <v>371</v>
      </c>
      <c r="B108" s="15" t="s">
        <v>226</v>
      </c>
      <c r="C108" s="20">
        <v>26522</v>
      </c>
      <c r="D108" s="22">
        <f t="shared" si="3"/>
        <v>0</v>
      </c>
      <c r="E108" s="20">
        <v>26522</v>
      </c>
    </row>
    <row r="109" spans="1:5" ht="114.75" customHeight="1">
      <c r="A109" s="14" t="s">
        <v>372</v>
      </c>
      <c r="B109" s="15" t="s">
        <v>228</v>
      </c>
      <c r="C109" s="20">
        <v>5623</v>
      </c>
      <c r="D109" s="22">
        <f t="shared" si="3"/>
        <v>0</v>
      </c>
      <c r="E109" s="20">
        <v>5623</v>
      </c>
    </row>
    <row r="110" spans="1:5" ht="141" customHeight="1">
      <c r="A110" s="14" t="s">
        <v>373</v>
      </c>
      <c r="B110" s="15" t="s">
        <v>374</v>
      </c>
      <c r="C110" s="20">
        <v>26272</v>
      </c>
      <c r="D110" s="22">
        <f t="shared" si="3"/>
        <v>0</v>
      </c>
      <c r="E110" s="20">
        <v>26272</v>
      </c>
    </row>
    <row r="111" spans="1:5" ht="117.75" customHeight="1">
      <c r="A111" s="14" t="s">
        <v>375</v>
      </c>
      <c r="B111" s="15" t="s">
        <v>376</v>
      </c>
      <c r="C111" s="20">
        <v>300</v>
      </c>
      <c r="D111" s="22">
        <f t="shared" si="3"/>
        <v>0</v>
      </c>
      <c r="E111" s="20">
        <v>300</v>
      </c>
    </row>
    <row r="112" spans="1:5" ht="126.75" customHeight="1">
      <c r="A112" s="14" t="s">
        <v>377</v>
      </c>
      <c r="B112" s="15" t="s">
        <v>378</v>
      </c>
      <c r="C112" s="20">
        <v>35258</v>
      </c>
      <c r="D112" s="22">
        <f t="shared" si="3"/>
        <v>0</v>
      </c>
      <c r="E112" s="20">
        <v>35258</v>
      </c>
    </row>
    <row r="113" spans="1:5" ht="126.75" customHeight="1">
      <c r="A113" s="14" t="s">
        <v>379</v>
      </c>
      <c r="B113" s="15" t="s">
        <v>380</v>
      </c>
      <c r="C113" s="20">
        <v>8690</v>
      </c>
      <c r="D113" s="22">
        <f t="shared" si="3"/>
        <v>0</v>
      </c>
      <c r="E113" s="20">
        <v>8690</v>
      </c>
    </row>
    <row r="114" spans="1:5" ht="126.75" customHeight="1">
      <c r="A114" s="14" t="s">
        <v>381</v>
      </c>
      <c r="B114" s="15" t="s">
        <v>382</v>
      </c>
      <c r="C114" s="20">
        <v>4680</v>
      </c>
      <c r="D114" s="22">
        <f t="shared" si="3"/>
        <v>0</v>
      </c>
      <c r="E114" s="20">
        <v>4680</v>
      </c>
    </row>
    <row r="115" spans="1:5" ht="126.75" customHeight="1">
      <c r="A115" s="14" t="s">
        <v>383</v>
      </c>
      <c r="B115" s="15" t="s">
        <v>384</v>
      </c>
      <c r="C115" s="20">
        <v>36250</v>
      </c>
      <c r="D115" s="22">
        <f t="shared" si="3"/>
        <v>0</v>
      </c>
      <c r="E115" s="20">
        <v>36250</v>
      </c>
    </row>
    <row r="116" spans="1:5" ht="135.75" customHeight="1">
      <c r="A116" s="14" t="s">
        <v>385</v>
      </c>
      <c r="B116" s="15" t="s">
        <v>232</v>
      </c>
      <c r="C116" s="20">
        <v>191182</v>
      </c>
      <c r="D116" s="22">
        <f t="shared" si="3"/>
        <v>0</v>
      </c>
      <c r="E116" s="20">
        <v>191182</v>
      </c>
    </row>
    <row r="117" spans="1:5" ht="159.75" customHeight="1">
      <c r="A117" s="14" t="s">
        <v>386</v>
      </c>
      <c r="B117" s="15" t="s">
        <v>387</v>
      </c>
      <c r="C117" s="20">
        <v>10000</v>
      </c>
      <c r="D117" s="22">
        <f t="shared" si="3"/>
        <v>0</v>
      </c>
      <c r="E117" s="20">
        <v>10000</v>
      </c>
    </row>
    <row r="118" spans="1:5" ht="97.5" customHeight="1">
      <c r="A118" s="14" t="s">
        <v>388</v>
      </c>
      <c r="B118" s="15" t="s">
        <v>389</v>
      </c>
      <c r="C118" s="20">
        <v>10000</v>
      </c>
      <c r="D118" s="22">
        <f t="shared" si="3"/>
        <v>0</v>
      </c>
      <c r="E118" s="20">
        <v>10000</v>
      </c>
    </row>
    <row r="119" spans="1:5" ht="32.25" customHeight="1" hidden="1">
      <c r="A119" s="9" t="s">
        <v>62</v>
      </c>
      <c r="B119" s="10" t="s">
        <v>76</v>
      </c>
      <c r="C119" s="18">
        <f>C120+C121</f>
        <v>0</v>
      </c>
      <c r="D119" s="22">
        <f aca="true" t="shared" si="4" ref="D119:D138">E119-C119</f>
        <v>0</v>
      </c>
      <c r="E119" s="18">
        <f>E120+E121</f>
        <v>0</v>
      </c>
    </row>
    <row r="120" spans="1:5" ht="43.5" customHeight="1" hidden="1">
      <c r="A120" s="14" t="s">
        <v>285</v>
      </c>
      <c r="B120" s="15" t="s">
        <v>77</v>
      </c>
      <c r="C120" s="18"/>
      <c r="D120" s="22">
        <f t="shared" si="4"/>
        <v>0</v>
      </c>
      <c r="E120" s="18"/>
    </row>
    <row r="121" spans="1:5" ht="33.75" customHeight="1" hidden="1">
      <c r="A121" s="14" t="s">
        <v>63</v>
      </c>
      <c r="B121" s="15" t="s">
        <v>78</v>
      </c>
      <c r="C121" s="20"/>
      <c r="D121" s="22">
        <f t="shared" si="4"/>
        <v>0</v>
      </c>
      <c r="E121" s="20"/>
    </row>
    <row r="122" spans="1:5" ht="33" customHeight="1">
      <c r="A122" s="9" t="s">
        <v>64</v>
      </c>
      <c r="B122" s="10" t="s">
        <v>79</v>
      </c>
      <c r="C122" s="18">
        <f>C123+C216+C224</f>
        <v>775111880.34</v>
      </c>
      <c r="D122" s="19">
        <f t="shared" si="4"/>
        <v>81295168.44999993</v>
      </c>
      <c r="E122" s="18">
        <f>E123+E216+E224</f>
        <v>856407048.79</v>
      </c>
    </row>
    <row r="123" spans="1:5" ht="69.75" customHeight="1">
      <c r="A123" s="9" t="s">
        <v>297</v>
      </c>
      <c r="B123" s="10" t="s">
        <v>81</v>
      </c>
      <c r="C123" s="18">
        <f>C124+C130+C183+C205</f>
        <v>864273529.85</v>
      </c>
      <c r="D123" s="19">
        <f t="shared" si="4"/>
        <v>81295168.44999993</v>
      </c>
      <c r="E123" s="18">
        <f>E124+E130+E183+E205</f>
        <v>945568698.3</v>
      </c>
    </row>
    <row r="124" spans="1:5" ht="46.5" customHeight="1">
      <c r="A124" s="9" t="s">
        <v>298</v>
      </c>
      <c r="B124" s="10" t="s">
        <v>141</v>
      </c>
      <c r="C124" s="18">
        <f>C125+C127+C128+C129</f>
        <v>203806800</v>
      </c>
      <c r="D124" s="19">
        <f t="shared" si="4"/>
        <v>0</v>
      </c>
      <c r="E124" s="18">
        <f>E125+E127+E128+E129</f>
        <v>203806800</v>
      </c>
    </row>
    <row r="125" spans="1:6" ht="66.75" customHeight="1">
      <c r="A125" s="9" t="s">
        <v>299</v>
      </c>
      <c r="B125" s="10" t="s">
        <v>213</v>
      </c>
      <c r="C125" s="18">
        <f>C126</f>
        <v>201206800</v>
      </c>
      <c r="D125" s="19">
        <f t="shared" si="4"/>
        <v>0</v>
      </c>
      <c r="E125" s="18">
        <f>E126</f>
        <v>201206800</v>
      </c>
      <c r="F125" s="1">
        <v>801</v>
      </c>
    </row>
    <row r="126" spans="1:6" ht="96" customHeight="1">
      <c r="A126" s="14" t="s">
        <v>185</v>
      </c>
      <c r="B126" s="38" t="s">
        <v>165</v>
      </c>
      <c r="C126" s="20">
        <f>189024800+12182000</f>
        <v>201206800</v>
      </c>
      <c r="D126" s="22">
        <f t="shared" si="4"/>
        <v>0</v>
      </c>
      <c r="E126" s="20">
        <f>189024800+12182000</f>
        <v>201206800</v>
      </c>
      <c r="F126" s="1">
        <v>801</v>
      </c>
    </row>
    <row r="127" spans="1:6" ht="61.5" customHeight="1">
      <c r="A127" s="39" t="s">
        <v>260</v>
      </c>
      <c r="B127" s="15" t="s">
        <v>80</v>
      </c>
      <c r="C127" s="20">
        <v>2600000</v>
      </c>
      <c r="D127" s="22">
        <f t="shared" si="4"/>
        <v>0</v>
      </c>
      <c r="E127" s="20">
        <v>2600000</v>
      </c>
      <c r="F127" s="1">
        <v>2901</v>
      </c>
    </row>
    <row r="128" spans="1:5" ht="83.25" customHeight="1" hidden="1">
      <c r="A128" s="14" t="s">
        <v>126</v>
      </c>
      <c r="B128" s="15" t="s">
        <v>127</v>
      </c>
      <c r="C128" s="20"/>
      <c r="D128" s="22">
        <f t="shared" si="4"/>
        <v>0</v>
      </c>
      <c r="E128" s="20"/>
    </row>
    <row r="129" spans="1:5" ht="51" customHeight="1" hidden="1">
      <c r="A129" s="14" t="s">
        <v>65</v>
      </c>
      <c r="B129" s="15" t="s">
        <v>115</v>
      </c>
      <c r="C129" s="20">
        <v>0</v>
      </c>
      <c r="D129" s="22">
        <f t="shared" si="4"/>
        <v>0</v>
      </c>
      <c r="E129" s="20">
        <v>0</v>
      </c>
    </row>
    <row r="130" spans="1:6" ht="57.75" customHeight="1">
      <c r="A130" s="9" t="s">
        <v>300</v>
      </c>
      <c r="B130" s="10" t="s">
        <v>128</v>
      </c>
      <c r="C130" s="18">
        <f>C131+C136+C137+C138+C139+C140+C142+C143+C144+C145+C150+C154+C156+C161+C164</f>
        <v>320350256.85</v>
      </c>
      <c r="D130" s="25">
        <f t="shared" si="4"/>
        <v>67563368.44999999</v>
      </c>
      <c r="E130" s="18">
        <f>E131+E136+E137+E138+E139+E140+E142+E143+E144+E145+E150+E154+E156+E161+E164</f>
        <v>387913625.3</v>
      </c>
      <c r="F130" s="7"/>
    </row>
    <row r="131" spans="1:5" ht="81.75" customHeight="1">
      <c r="A131" s="39" t="s">
        <v>354</v>
      </c>
      <c r="B131" s="15" t="s">
        <v>159</v>
      </c>
      <c r="C131" s="25">
        <f>C132+C133+C134+C135</f>
        <v>173574325.59</v>
      </c>
      <c r="D131" s="22">
        <f t="shared" si="4"/>
        <v>0</v>
      </c>
      <c r="E131" s="25">
        <f>E132+E133+E134+E135</f>
        <v>173574325.59</v>
      </c>
    </row>
    <row r="132" spans="1:6" ht="105.75" customHeight="1">
      <c r="A132" s="39" t="s">
        <v>345</v>
      </c>
      <c r="B132" s="40" t="s">
        <v>261</v>
      </c>
      <c r="C132" s="21">
        <v>173574325.59</v>
      </c>
      <c r="D132" s="22">
        <f t="shared" si="4"/>
        <v>0</v>
      </c>
      <c r="E132" s="21">
        <v>173574325.59</v>
      </c>
      <c r="F132" s="1">
        <v>2974</v>
      </c>
    </row>
    <row r="133" spans="1:6" ht="144.75" customHeight="1" hidden="1">
      <c r="A133" s="39" t="s">
        <v>200</v>
      </c>
      <c r="B133" s="15" t="s">
        <v>142</v>
      </c>
      <c r="C133" s="21">
        <v>0</v>
      </c>
      <c r="D133" s="22">
        <f t="shared" si="4"/>
        <v>0</v>
      </c>
      <c r="E133" s="21">
        <v>0</v>
      </c>
      <c r="F133" s="1">
        <v>911</v>
      </c>
    </row>
    <row r="134" spans="1:6" ht="141" customHeight="1" hidden="1">
      <c r="A134" s="39" t="s">
        <v>200</v>
      </c>
      <c r="B134" s="15" t="s">
        <v>143</v>
      </c>
      <c r="C134" s="21">
        <v>0</v>
      </c>
      <c r="D134" s="22">
        <f t="shared" si="4"/>
        <v>0</v>
      </c>
      <c r="E134" s="21">
        <v>0</v>
      </c>
      <c r="F134" s="1">
        <v>912</v>
      </c>
    </row>
    <row r="135" spans="1:6" ht="141" customHeight="1" hidden="1">
      <c r="A135" s="39" t="s">
        <v>200</v>
      </c>
      <c r="B135" s="15" t="s">
        <v>161</v>
      </c>
      <c r="C135" s="21"/>
      <c r="D135" s="22">
        <f t="shared" si="4"/>
        <v>0</v>
      </c>
      <c r="E135" s="21"/>
      <c r="F135" s="1" t="s">
        <v>160</v>
      </c>
    </row>
    <row r="136" spans="1:5" ht="75" customHeight="1" hidden="1">
      <c r="A136" s="14" t="s">
        <v>199</v>
      </c>
      <c r="B136" s="41" t="s">
        <v>198</v>
      </c>
      <c r="C136" s="21"/>
      <c r="D136" s="22">
        <f t="shared" si="4"/>
        <v>0</v>
      </c>
      <c r="E136" s="21"/>
    </row>
    <row r="137" spans="1:6" ht="80.25" customHeight="1">
      <c r="A137" s="14" t="s">
        <v>237</v>
      </c>
      <c r="B137" s="41" t="s">
        <v>214</v>
      </c>
      <c r="C137" s="21">
        <v>4345414.14</v>
      </c>
      <c r="D137" s="22">
        <f t="shared" si="4"/>
        <v>0</v>
      </c>
      <c r="E137" s="21">
        <v>4345414.14</v>
      </c>
      <c r="F137" s="2" t="s">
        <v>311</v>
      </c>
    </row>
    <row r="138" spans="1:5" ht="109.5" customHeight="1" hidden="1">
      <c r="A138" s="14" t="s">
        <v>208</v>
      </c>
      <c r="B138" s="42" t="s">
        <v>163</v>
      </c>
      <c r="C138" s="21"/>
      <c r="D138" s="22">
        <f t="shared" si="4"/>
        <v>0</v>
      </c>
      <c r="E138" s="21"/>
    </row>
    <row r="139" spans="1:5" ht="96" customHeight="1" hidden="1">
      <c r="A139" s="14" t="s">
        <v>262</v>
      </c>
      <c r="B139" s="43" t="s">
        <v>211</v>
      </c>
      <c r="C139" s="21"/>
      <c r="D139" s="22"/>
      <c r="E139" s="21"/>
    </row>
    <row r="140" spans="1:5" ht="97.5" customHeight="1" hidden="1">
      <c r="A140" s="14" t="s">
        <v>209</v>
      </c>
      <c r="B140" s="44" t="s">
        <v>215</v>
      </c>
      <c r="C140" s="25">
        <f>C141</f>
        <v>0</v>
      </c>
      <c r="D140" s="22"/>
      <c r="E140" s="25">
        <f>E141</f>
        <v>0</v>
      </c>
    </row>
    <row r="141" spans="1:5" ht="108.75" customHeight="1" hidden="1">
      <c r="A141" s="14" t="s">
        <v>209</v>
      </c>
      <c r="B141" s="45" t="s">
        <v>207</v>
      </c>
      <c r="C141" s="21">
        <v>0</v>
      </c>
      <c r="D141" s="22"/>
      <c r="E141" s="21">
        <v>0</v>
      </c>
    </row>
    <row r="142" spans="1:6" ht="93.75" customHeight="1">
      <c r="A142" s="14" t="s">
        <v>241</v>
      </c>
      <c r="B142" s="14" t="s">
        <v>236</v>
      </c>
      <c r="C142" s="21">
        <v>17183673.82</v>
      </c>
      <c r="D142" s="22">
        <f aca="true" t="shared" si="5" ref="D142:D167">E142-C142</f>
        <v>0</v>
      </c>
      <c r="E142" s="21">
        <v>17183673.82</v>
      </c>
      <c r="F142" s="1" t="s">
        <v>312</v>
      </c>
    </row>
    <row r="143" spans="1:6" ht="79.5" customHeight="1">
      <c r="A143" s="14" t="s">
        <v>238</v>
      </c>
      <c r="B143" s="46" t="s">
        <v>201</v>
      </c>
      <c r="C143" s="21">
        <v>1190653</v>
      </c>
      <c r="D143" s="22">
        <f t="shared" si="5"/>
        <v>0</v>
      </c>
      <c r="E143" s="21">
        <v>1190653</v>
      </c>
      <c r="F143" s="1" t="s">
        <v>255</v>
      </c>
    </row>
    <row r="144" spans="1:6" ht="54" customHeight="1">
      <c r="A144" s="14" t="s">
        <v>242</v>
      </c>
      <c r="B144" s="15" t="s">
        <v>206</v>
      </c>
      <c r="C144" s="21">
        <v>1682200</v>
      </c>
      <c r="D144" s="22">
        <f t="shared" si="5"/>
        <v>0</v>
      </c>
      <c r="E144" s="67">
        <v>1682200</v>
      </c>
      <c r="F144" s="1" t="s">
        <v>337</v>
      </c>
    </row>
    <row r="145" spans="1:5" ht="42.75" customHeight="1">
      <c r="A145" s="9" t="s">
        <v>286</v>
      </c>
      <c r="B145" s="10" t="s">
        <v>216</v>
      </c>
      <c r="C145" s="25">
        <f>C146+C147+C148+C149</f>
        <v>4834144.05</v>
      </c>
      <c r="D145" s="19">
        <f t="shared" si="5"/>
        <v>0</v>
      </c>
      <c r="E145" s="25">
        <f>E146+E147+E148+E149</f>
        <v>4834144.05</v>
      </c>
    </row>
    <row r="146" spans="1:6" ht="70.5" customHeight="1">
      <c r="A146" s="14" t="s">
        <v>239</v>
      </c>
      <c r="B146" s="46" t="s">
        <v>263</v>
      </c>
      <c r="C146" s="21">
        <v>4675353.52</v>
      </c>
      <c r="D146" s="22">
        <f t="shared" si="5"/>
        <v>0</v>
      </c>
      <c r="E146" s="21">
        <v>4675353.52</v>
      </c>
      <c r="F146" s="1" t="s">
        <v>310</v>
      </c>
    </row>
    <row r="147" spans="1:6" ht="85.5" customHeight="1">
      <c r="A147" s="14" t="s">
        <v>239</v>
      </c>
      <c r="B147" s="46" t="s">
        <v>301</v>
      </c>
      <c r="C147" s="21">
        <v>108285.48</v>
      </c>
      <c r="D147" s="22">
        <f t="shared" si="5"/>
        <v>0</v>
      </c>
      <c r="E147" s="21">
        <v>108285.48</v>
      </c>
      <c r="F147" s="1" t="s">
        <v>308</v>
      </c>
    </row>
    <row r="148" spans="1:6" ht="58.5" customHeight="1">
      <c r="A148" s="14" t="s">
        <v>239</v>
      </c>
      <c r="B148" s="46" t="s">
        <v>302</v>
      </c>
      <c r="C148" s="21">
        <v>50505.05</v>
      </c>
      <c r="D148" s="22">
        <f t="shared" si="5"/>
        <v>0</v>
      </c>
      <c r="E148" s="21">
        <v>50505.05</v>
      </c>
      <c r="F148" s="1" t="s">
        <v>309</v>
      </c>
    </row>
    <row r="149" spans="1:5" ht="45" customHeight="1">
      <c r="A149" s="14" t="s">
        <v>239</v>
      </c>
      <c r="B149" s="14" t="s">
        <v>264</v>
      </c>
      <c r="C149" s="21"/>
      <c r="D149" s="22">
        <f t="shared" si="5"/>
        <v>0</v>
      </c>
      <c r="E149" s="21"/>
    </row>
    <row r="150" spans="1:8" ht="81" customHeight="1">
      <c r="A150" s="14" t="s">
        <v>186</v>
      </c>
      <c r="B150" s="15" t="s">
        <v>258</v>
      </c>
      <c r="C150" s="25">
        <f>C151+C152+C153</f>
        <v>0</v>
      </c>
      <c r="D150" s="22">
        <f t="shared" si="5"/>
        <v>60216969.7</v>
      </c>
      <c r="E150" s="25">
        <f>E151+E152+E153</f>
        <v>60216969.7</v>
      </c>
      <c r="H150" s="1" t="s">
        <v>392</v>
      </c>
    </row>
    <row r="151" spans="1:6" ht="76.5" customHeight="1">
      <c r="A151" s="14" t="s">
        <v>186</v>
      </c>
      <c r="B151" s="47" t="s">
        <v>390</v>
      </c>
      <c r="C151" s="21"/>
      <c r="D151" s="22">
        <f t="shared" si="5"/>
        <v>60216969.7</v>
      </c>
      <c r="E151" s="67">
        <v>60216969.7</v>
      </c>
      <c r="F151" s="68" t="s">
        <v>391</v>
      </c>
    </row>
    <row r="152" spans="1:6" ht="72.75" customHeight="1">
      <c r="A152" s="14" t="s">
        <v>186</v>
      </c>
      <c r="B152" s="15" t="s">
        <v>162</v>
      </c>
      <c r="C152" s="21"/>
      <c r="D152" s="22">
        <f t="shared" si="5"/>
        <v>0</v>
      </c>
      <c r="E152" s="21"/>
      <c r="F152" s="1">
        <v>2933</v>
      </c>
    </row>
    <row r="153" spans="1:5" ht="71.25" customHeight="1">
      <c r="A153" s="14" t="s">
        <v>186</v>
      </c>
      <c r="B153" s="46" t="s">
        <v>183</v>
      </c>
      <c r="C153" s="21"/>
      <c r="D153" s="22">
        <f t="shared" si="5"/>
        <v>0</v>
      </c>
      <c r="E153" s="21"/>
    </row>
    <row r="154" spans="1:6" ht="54.75" customHeight="1">
      <c r="A154" s="14" t="s">
        <v>196</v>
      </c>
      <c r="B154" s="46" t="s">
        <v>197</v>
      </c>
      <c r="C154" s="21">
        <f>C155</f>
        <v>0</v>
      </c>
      <c r="D154" s="22">
        <f t="shared" si="5"/>
        <v>0</v>
      </c>
      <c r="E154" s="21">
        <f>E155</f>
        <v>0</v>
      </c>
      <c r="F154" s="1">
        <v>347</v>
      </c>
    </row>
    <row r="155" spans="1:6" ht="77.25" customHeight="1">
      <c r="A155" s="14" t="s">
        <v>196</v>
      </c>
      <c r="B155" s="48" t="s">
        <v>182</v>
      </c>
      <c r="C155" s="21">
        <v>0</v>
      </c>
      <c r="D155" s="22">
        <f t="shared" si="5"/>
        <v>0</v>
      </c>
      <c r="E155" s="21">
        <v>0</v>
      </c>
      <c r="F155" s="1" t="s">
        <v>205</v>
      </c>
    </row>
    <row r="156" spans="1:5" ht="75.75" customHeight="1">
      <c r="A156" s="9" t="s">
        <v>303</v>
      </c>
      <c r="B156" s="49" t="s">
        <v>212</v>
      </c>
      <c r="C156" s="25">
        <f>C157+C159+C160</f>
        <v>482331.43</v>
      </c>
      <c r="D156" s="19">
        <f t="shared" si="5"/>
        <v>0</v>
      </c>
      <c r="E156" s="25">
        <f>E157+E159+E160</f>
        <v>482331.43</v>
      </c>
    </row>
    <row r="157" spans="1:6" ht="75.75" customHeight="1">
      <c r="A157" s="14" t="s">
        <v>243</v>
      </c>
      <c r="B157" s="50" t="s">
        <v>351</v>
      </c>
      <c r="C157" s="21">
        <v>482331.43</v>
      </c>
      <c r="D157" s="22">
        <f t="shared" si="5"/>
        <v>0</v>
      </c>
      <c r="E157" s="67">
        <v>482331.43</v>
      </c>
      <c r="F157" s="1" t="s">
        <v>393</v>
      </c>
    </row>
    <row r="158" spans="1:6" ht="75.75" customHeight="1">
      <c r="A158" s="14" t="s">
        <v>265</v>
      </c>
      <c r="B158" s="50" t="s">
        <v>266</v>
      </c>
      <c r="C158" s="21">
        <v>0</v>
      </c>
      <c r="D158" s="22">
        <f t="shared" si="5"/>
        <v>0</v>
      </c>
      <c r="E158" s="21">
        <v>0</v>
      </c>
      <c r="F158" s="1" t="s">
        <v>273</v>
      </c>
    </row>
    <row r="159" spans="1:6" ht="105.75" customHeight="1">
      <c r="A159" s="14" t="s">
        <v>243</v>
      </c>
      <c r="B159" s="50" t="s">
        <v>266</v>
      </c>
      <c r="C159" s="21"/>
      <c r="D159" s="22">
        <f t="shared" si="5"/>
        <v>0</v>
      </c>
      <c r="E159" s="21"/>
      <c r="F159" s="1" t="s">
        <v>273</v>
      </c>
    </row>
    <row r="160" spans="1:6" ht="93.75" customHeight="1">
      <c r="A160" s="14" t="s">
        <v>243</v>
      </c>
      <c r="B160" s="51" t="s">
        <v>267</v>
      </c>
      <c r="C160" s="21">
        <v>0</v>
      </c>
      <c r="D160" s="22">
        <f t="shared" si="5"/>
        <v>0</v>
      </c>
      <c r="E160" s="21">
        <v>0</v>
      </c>
      <c r="F160" s="1" t="s">
        <v>307</v>
      </c>
    </row>
    <row r="161" spans="1:5" ht="68.25" customHeight="1">
      <c r="A161" s="14" t="s">
        <v>313</v>
      </c>
      <c r="B161" s="52" t="s">
        <v>315</v>
      </c>
      <c r="C161" s="21">
        <f>C162+C163</f>
        <v>24422825</v>
      </c>
      <c r="D161" s="22">
        <f t="shared" si="5"/>
        <v>0</v>
      </c>
      <c r="E161" s="21">
        <f>E162+E163</f>
        <v>24422825</v>
      </c>
    </row>
    <row r="162" spans="1:6" ht="68.25" customHeight="1">
      <c r="A162" s="14" t="s">
        <v>313</v>
      </c>
      <c r="B162" s="52" t="s">
        <v>316</v>
      </c>
      <c r="C162" s="21">
        <v>24422825</v>
      </c>
      <c r="D162" s="22">
        <f t="shared" si="5"/>
        <v>0</v>
      </c>
      <c r="E162" s="21">
        <v>24422825</v>
      </c>
      <c r="F162" s="1" t="s">
        <v>314</v>
      </c>
    </row>
    <row r="163" spans="1:5" ht="68.25" customHeight="1" hidden="1">
      <c r="A163" s="14" t="s">
        <v>313</v>
      </c>
      <c r="B163" s="52" t="s">
        <v>316</v>
      </c>
      <c r="C163" s="21">
        <v>0</v>
      </c>
      <c r="D163" s="22">
        <f t="shared" si="5"/>
        <v>0</v>
      </c>
      <c r="E163" s="21">
        <v>0</v>
      </c>
    </row>
    <row r="164" spans="1:5" ht="45" customHeight="1">
      <c r="A164" s="53" t="s">
        <v>250</v>
      </c>
      <c r="B164" s="10" t="s">
        <v>88</v>
      </c>
      <c r="C164" s="18">
        <f>C165+C166+C167+C168+C171+C172+C173+C174+C175+C176+C177+C178+C179+C180</f>
        <v>92634689.82000001</v>
      </c>
      <c r="D164" s="19">
        <f t="shared" si="5"/>
        <v>7346398.75</v>
      </c>
      <c r="E164" s="18">
        <f>E165+E166+E167+E168+E171+E172+E173+E174+E175+E176+E177+E178+E179+E180+E181+E182</f>
        <v>99981088.57000001</v>
      </c>
    </row>
    <row r="165" spans="1:6" ht="83.25" customHeight="1">
      <c r="A165" s="39" t="s">
        <v>240</v>
      </c>
      <c r="B165" s="54" t="s">
        <v>157</v>
      </c>
      <c r="C165" s="21">
        <v>1711500</v>
      </c>
      <c r="D165" s="22">
        <f t="shared" si="5"/>
        <v>0</v>
      </c>
      <c r="E165" s="21">
        <v>1711500</v>
      </c>
      <c r="F165" s="1">
        <v>2966</v>
      </c>
    </row>
    <row r="166" spans="1:6" ht="99" customHeight="1">
      <c r="A166" s="39" t="s">
        <v>187</v>
      </c>
      <c r="B166" s="54" t="s">
        <v>268</v>
      </c>
      <c r="C166" s="21">
        <v>0</v>
      </c>
      <c r="D166" s="22">
        <f t="shared" si="5"/>
        <v>0</v>
      </c>
      <c r="E166" s="21">
        <v>0</v>
      </c>
      <c r="F166" s="8">
        <v>981</v>
      </c>
    </row>
    <row r="167" spans="1:6" ht="99" customHeight="1">
      <c r="A167" s="39" t="s">
        <v>244</v>
      </c>
      <c r="B167" s="15" t="s">
        <v>204</v>
      </c>
      <c r="C167" s="21">
        <v>9800</v>
      </c>
      <c r="D167" s="22">
        <f t="shared" si="5"/>
        <v>0</v>
      </c>
      <c r="E167" s="67">
        <v>9800</v>
      </c>
      <c r="F167" s="8">
        <v>2904</v>
      </c>
    </row>
    <row r="168" spans="1:6" ht="81.75" customHeight="1">
      <c r="A168" s="39" t="s">
        <v>187</v>
      </c>
      <c r="B168" s="45" t="s">
        <v>210</v>
      </c>
      <c r="C168" s="21">
        <v>71635500</v>
      </c>
      <c r="D168" s="22">
        <f>E168-C168</f>
        <v>0</v>
      </c>
      <c r="E168" s="21">
        <v>71635500</v>
      </c>
      <c r="F168" s="8">
        <v>2938</v>
      </c>
    </row>
    <row r="169" spans="1:6" ht="81.75" customHeight="1">
      <c r="A169" s="39" t="s">
        <v>187</v>
      </c>
      <c r="B169" s="45" t="s">
        <v>359</v>
      </c>
      <c r="C169" s="21">
        <v>3380000</v>
      </c>
      <c r="D169" s="22">
        <f>E169-C169</f>
        <v>0</v>
      </c>
      <c r="E169" s="21">
        <v>3380000</v>
      </c>
      <c r="F169" s="8">
        <v>2930</v>
      </c>
    </row>
    <row r="170" spans="1:6" ht="98.25" customHeight="1">
      <c r="A170" s="39" t="s">
        <v>187</v>
      </c>
      <c r="B170" s="45" t="s">
        <v>360</v>
      </c>
      <c r="C170" s="21">
        <v>1570000</v>
      </c>
      <c r="D170" s="22">
        <f>E170-C170</f>
        <v>0</v>
      </c>
      <c r="E170" s="21">
        <v>1570000</v>
      </c>
      <c r="F170" s="8">
        <v>2982</v>
      </c>
    </row>
    <row r="171" spans="1:6" ht="148.5" customHeight="1">
      <c r="A171" s="39" t="s">
        <v>244</v>
      </c>
      <c r="B171" s="52" t="s">
        <v>181</v>
      </c>
      <c r="C171" s="21">
        <f>1849700-594100</f>
        <v>1255600</v>
      </c>
      <c r="D171" s="22">
        <f>E171-C171</f>
        <v>0</v>
      </c>
      <c r="E171" s="21">
        <f>1849700-594100</f>
        <v>1255600</v>
      </c>
      <c r="F171" s="8">
        <v>2975</v>
      </c>
    </row>
    <row r="172" spans="1:6" ht="82.5" customHeight="1">
      <c r="A172" s="39" t="s">
        <v>244</v>
      </c>
      <c r="B172" s="15" t="s">
        <v>296</v>
      </c>
      <c r="C172" s="21">
        <f>0+78100</f>
        <v>78100</v>
      </c>
      <c r="D172" s="22">
        <f>E172-C172</f>
        <v>0</v>
      </c>
      <c r="E172" s="67">
        <f>0+78100</f>
        <v>78100</v>
      </c>
      <c r="F172" s="8">
        <v>2909</v>
      </c>
    </row>
    <row r="173" spans="1:6" ht="109.5" customHeight="1">
      <c r="A173" s="39" t="s">
        <v>240</v>
      </c>
      <c r="B173" s="15" t="s">
        <v>217</v>
      </c>
      <c r="C173" s="21">
        <f>3070700-901000</f>
        <v>2169700</v>
      </c>
      <c r="D173" s="22">
        <f aca="true" t="shared" si="6" ref="D173:D233">E173-C173</f>
        <v>0</v>
      </c>
      <c r="E173" s="21">
        <f>3070700-901000</f>
        <v>2169700</v>
      </c>
      <c r="F173" s="8">
        <v>2951</v>
      </c>
    </row>
    <row r="174" spans="1:6" ht="120" customHeight="1">
      <c r="A174" s="39" t="s">
        <v>244</v>
      </c>
      <c r="B174" s="54" t="s">
        <v>287</v>
      </c>
      <c r="C174" s="21">
        <v>68644.42</v>
      </c>
      <c r="D174" s="22">
        <f t="shared" si="6"/>
        <v>0</v>
      </c>
      <c r="E174" s="21">
        <v>68644.42</v>
      </c>
      <c r="F174" s="8">
        <v>2995</v>
      </c>
    </row>
    <row r="175" spans="1:6" ht="93" customHeight="1">
      <c r="A175" s="39" t="s">
        <v>244</v>
      </c>
      <c r="B175" s="54" t="s">
        <v>344</v>
      </c>
      <c r="C175" s="21">
        <f>548799.18+5877551.02</f>
        <v>6426350.199999999</v>
      </c>
      <c r="D175" s="22">
        <f t="shared" si="6"/>
        <v>4880598.75</v>
      </c>
      <c r="E175" s="67">
        <v>11306948.95</v>
      </c>
      <c r="F175" s="8">
        <v>2919</v>
      </c>
    </row>
    <row r="176" spans="1:6" ht="64.5" customHeight="1">
      <c r="A176" s="39" t="s">
        <v>244</v>
      </c>
      <c r="B176" s="15" t="s">
        <v>338</v>
      </c>
      <c r="C176" s="21">
        <v>1901200</v>
      </c>
      <c r="D176" s="22">
        <f t="shared" si="6"/>
        <v>0</v>
      </c>
      <c r="E176" s="67">
        <v>1901200</v>
      </c>
      <c r="F176" s="8">
        <v>2821</v>
      </c>
    </row>
    <row r="177" spans="1:6" ht="64.5" customHeight="1">
      <c r="A177" s="39" t="s">
        <v>240</v>
      </c>
      <c r="B177" s="15" t="s">
        <v>355</v>
      </c>
      <c r="C177" s="21">
        <v>1500000</v>
      </c>
      <c r="D177" s="22">
        <f>E177-C177</f>
        <v>0</v>
      </c>
      <c r="E177" s="21">
        <v>1500000</v>
      </c>
      <c r="F177" s="8">
        <v>2990</v>
      </c>
    </row>
    <row r="178" spans="1:6" ht="64.5" customHeight="1">
      <c r="A178" s="39" t="s">
        <v>240</v>
      </c>
      <c r="B178" s="52" t="s">
        <v>316</v>
      </c>
      <c r="C178" s="21">
        <v>928295.2</v>
      </c>
      <c r="D178" s="22">
        <f t="shared" si="6"/>
        <v>0</v>
      </c>
      <c r="E178" s="21">
        <v>928295.2</v>
      </c>
      <c r="F178" s="8">
        <v>2829</v>
      </c>
    </row>
    <row r="179" spans="1:6" ht="78.75" customHeight="1">
      <c r="A179" s="39" t="s">
        <v>240</v>
      </c>
      <c r="B179" s="52" t="s">
        <v>359</v>
      </c>
      <c r="C179" s="21">
        <v>3380000</v>
      </c>
      <c r="D179" s="22">
        <f t="shared" si="6"/>
        <v>0</v>
      </c>
      <c r="E179" s="21">
        <v>3380000</v>
      </c>
      <c r="F179" s="8">
        <v>2930</v>
      </c>
    </row>
    <row r="180" spans="1:6" ht="87" customHeight="1">
      <c r="A180" s="39" t="s">
        <v>240</v>
      </c>
      <c r="B180" s="52" t="s">
        <v>360</v>
      </c>
      <c r="C180" s="21">
        <v>1570000</v>
      </c>
      <c r="D180" s="22">
        <f t="shared" si="6"/>
        <v>0</v>
      </c>
      <c r="E180" s="21">
        <v>1570000</v>
      </c>
      <c r="F180" s="8">
        <v>2982</v>
      </c>
    </row>
    <row r="181" spans="1:6" ht="87" customHeight="1">
      <c r="A181" s="39" t="s">
        <v>240</v>
      </c>
      <c r="B181" s="52" t="s">
        <v>394</v>
      </c>
      <c r="C181" s="21"/>
      <c r="D181" s="22">
        <f t="shared" si="6"/>
        <v>287400</v>
      </c>
      <c r="E181" s="21">
        <v>287400</v>
      </c>
      <c r="F181" s="8">
        <v>2921</v>
      </c>
    </row>
    <row r="182" spans="1:6" ht="58.5" customHeight="1">
      <c r="A182" s="39" t="s">
        <v>395</v>
      </c>
      <c r="B182" s="52" t="s">
        <v>396</v>
      </c>
      <c r="C182" s="21"/>
      <c r="D182" s="22">
        <f t="shared" si="6"/>
        <v>2178400</v>
      </c>
      <c r="E182" s="21">
        <v>2178400</v>
      </c>
      <c r="F182" s="8">
        <v>2922</v>
      </c>
    </row>
    <row r="183" spans="1:5" ht="84" customHeight="1">
      <c r="A183" s="9" t="s">
        <v>252</v>
      </c>
      <c r="B183" s="10" t="s">
        <v>144</v>
      </c>
      <c r="C183" s="18">
        <f>C184+C194+C199+C200+C201+C202+C204+C203</f>
        <v>312153680</v>
      </c>
      <c r="D183" s="19">
        <f t="shared" si="6"/>
        <v>13731800</v>
      </c>
      <c r="E183" s="18">
        <f>E184+E194+E199+E200+E201+E202+E204+E203</f>
        <v>325885480</v>
      </c>
    </row>
    <row r="184" spans="1:5" ht="72.75" customHeight="1">
      <c r="A184" s="53" t="s">
        <v>251</v>
      </c>
      <c r="B184" s="10" t="s">
        <v>90</v>
      </c>
      <c r="C184" s="18">
        <f>C185+C186+C187+C188+C189+C190+C191+C192+C193+C195+C196+C197+C198</f>
        <v>299085500</v>
      </c>
      <c r="D184" s="19">
        <f t="shared" si="6"/>
        <v>14091800</v>
      </c>
      <c r="E184" s="18">
        <f>E185+E186+E187+E188+E189+E190+E191+E192+E193+E195+E196+E197+E198</f>
        <v>313177300</v>
      </c>
    </row>
    <row r="185" spans="1:6" ht="183" customHeight="1">
      <c r="A185" s="39" t="s">
        <v>246</v>
      </c>
      <c r="B185" s="55" t="s">
        <v>168</v>
      </c>
      <c r="C185" s="21">
        <v>287091300</v>
      </c>
      <c r="D185" s="22">
        <f t="shared" si="6"/>
        <v>14298400</v>
      </c>
      <c r="E185" s="21">
        <v>301389700</v>
      </c>
      <c r="F185" s="1">
        <v>934</v>
      </c>
    </row>
    <row r="186" spans="1:6" ht="135.75" customHeight="1" hidden="1">
      <c r="A186" s="39" t="s">
        <v>188</v>
      </c>
      <c r="B186" s="55" t="s">
        <v>156</v>
      </c>
      <c r="C186" s="21"/>
      <c r="D186" s="22">
        <f t="shared" si="6"/>
        <v>0</v>
      </c>
      <c r="E186" s="21"/>
      <c r="F186" s="1">
        <v>937</v>
      </c>
    </row>
    <row r="187" spans="1:6" ht="70.5" customHeight="1">
      <c r="A187" s="39" t="s">
        <v>247</v>
      </c>
      <c r="B187" s="55" t="s">
        <v>171</v>
      </c>
      <c r="C187" s="21">
        <f>58200+7300</f>
        <v>65500</v>
      </c>
      <c r="D187" s="22">
        <f t="shared" si="6"/>
        <v>0</v>
      </c>
      <c r="E187" s="21">
        <f>58200+7300</f>
        <v>65500</v>
      </c>
      <c r="F187" s="1">
        <v>967</v>
      </c>
    </row>
    <row r="188" spans="1:6" ht="111" customHeight="1">
      <c r="A188" s="39" t="s">
        <v>247</v>
      </c>
      <c r="B188" s="15" t="s">
        <v>172</v>
      </c>
      <c r="C188" s="21">
        <f>237700+12500</f>
        <v>250200</v>
      </c>
      <c r="D188" s="22">
        <f t="shared" si="6"/>
        <v>0</v>
      </c>
      <c r="E188" s="21">
        <f>237700+12500</f>
        <v>250200</v>
      </c>
      <c r="F188" s="1">
        <v>955</v>
      </c>
    </row>
    <row r="189" spans="1:6" ht="127.5" customHeight="1">
      <c r="A189" s="39" t="s">
        <v>247</v>
      </c>
      <c r="B189" s="56" t="s">
        <v>169</v>
      </c>
      <c r="C189" s="21">
        <f>880100-42500</f>
        <v>837600</v>
      </c>
      <c r="D189" s="22">
        <f t="shared" si="6"/>
        <v>0</v>
      </c>
      <c r="E189" s="21">
        <f>880100-42500</f>
        <v>837600</v>
      </c>
      <c r="F189" s="1">
        <v>940</v>
      </c>
    </row>
    <row r="190" spans="1:6" ht="99" customHeight="1">
      <c r="A190" s="39" t="s">
        <v>247</v>
      </c>
      <c r="B190" s="55" t="s">
        <v>170</v>
      </c>
      <c r="C190" s="21">
        <f>1387000+119900</f>
        <v>1506900</v>
      </c>
      <c r="D190" s="22">
        <f t="shared" si="6"/>
        <v>0</v>
      </c>
      <c r="E190" s="21">
        <f>1387000+119900</f>
        <v>1506900</v>
      </c>
      <c r="F190" s="1">
        <v>945</v>
      </c>
    </row>
    <row r="191" spans="1:6" ht="131.25" customHeight="1">
      <c r="A191" s="39" t="s">
        <v>247</v>
      </c>
      <c r="B191" s="15" t="s">
        <v>175</v>
      </c>
      <c r="C191" s="21">
        <v>111200</v>
      </c>
      <c r="D191" s="22">
        <f t="shared" si="6"/>
        <v>0</v>
      </c>
      <c r="E191" s="21">
        <v>111200</v>
      </c>
      <c r="F191" s="1">
        <v>2962</v>
      </c>
    </row>
    <row r="192" spans="1:6" ht="86.25" customHeight="1">
      <c r="A192" s="39" t="s">
        <v>247</v>
      </c>
      <c r="B192" s="15" t="s">
        <v>174</v>
      </c>
      <c r="C192" s="21">
        <v>62000</v>
      </c>
      <c r="D192" s="22">
        <f t="shared" si="6"/>
        <v>0</v>
      </c>
      <c r="E192" s="21">
        <v>62000</v>
      </c>
      <c r="F192" s="1">
        <v>949</v>
      </c>
    </row>
    <row r="193" spans="1:6" ht="93">
      <c r="A193" s="39" t="s">
        <v>247</v>
      </c>
      <c r="B193" s="15" t="s">
        <v>184</v>
      </c>
      <c r="C193" s="21">
        <f>0+14400</f>
        <v>14400</v>
      </c>
      <c r="D193" s="22">
        <f t="shared" si="6"/>
        <v>0</v>
      </c>
      <c r="E193" s="21">
        <f>0+14400</f>
        <v>14400</v>
      </c>
      <c r="F193" s="1">
        <v>2969</v>
      </c>
    </row>
    <row r="194" spans="1:5" ht="62.25" hidden="1">
      <c r="A194" s="14" t="s">
        <v>269</v>
      </c>
      <c r="B194" s="15" t="s">
        <v>89</v>
      </c>
      <c r="C194" s="21"/>
      <c r="D194" s="22">
        <f t="shared" si="6"/>
        <v>0</v>
      </c>
      <c r="E194" s="21"/>
    </row>
    <row r="195" spans="1:6" ht="69" customHeight="1">
      <c r="A195" s="39" t="s">
        <v>246</v>
      </c>
      <c r="B195" s="15" t="s">
        <v>167</v>
      </c>
      <c r="C195" s="21">
        <f>1513500+79700</f>
        <v>1593200</v>
      </c>
      <c r="D195" s="22">
        <f t="shared" si="6"/>
        <v>0</v>
      </c>
      <c r="E195" s="21">
        <f>1513500+79700</f>
        <v>1593200</v>
      </c>
      <c r="F195" s="1">
        <v>936</v>
      </c>
    </row>
    <row r="196" spans="1:17" ht="117.75" customHeight="1">
      <c r="A196" s="14" t="s">
        <v>188</v>
      </c>
      <c r="B196" s="15" t="s">
        <v>166</v>
      </c>
      <c r="C196" s="21">
        <v>6539400</v>
      </c>
      <c r="D196" s="22">
        <f t="shared" si="6"/>
        <v>0</v>
      </c>
      <c r="E196" s="21">
        <v>6539400</v>
      </c>
      <c r="F196" s="1">
        <v>0</v>
      </c>
      <c r="Q196" s="1" t="s">
        <v>400</v>
      </c>
    </row>
    <row r="197" spans="1:6" ht="115.5" customHeight="1">
      <c r="A197" s="39" t="s">
        <v>247</v>
      </c>
      <c r="B197" s="15" t="s">
        <v>233</v>
      </c>
      <c r="C197" s="21">
        <f>422800+22300</f>
        <v>445100</v>
      </c>
      <c r="D197" s="22">
        <f t="shared" si="6"/>
        <v>-206600</v>
      </c>
      <c r="E197" s="21">
        <v>238500</v>
      </c>
      <c r="F197" s="1">
        <v>2941</v>
      </c>
    </row>
    <row r="198" spans="1:6" ht="144.75" customHeight="1">
      <c r="A198" s="39" t="s">
        <v>247</v>
      </c>
      <c r="B198" s="15" t="s">
        <v>158</v>
      </c>
      <c r="C198" s="21">
        <f>405200+21300+142200</f>
        <v>568700</v>
      </c>
      <c r="D198" s="22">
        <f t="shared" si="6"/>
        <v>0</v>
      </c>
      <c r="E198" s="21">
        <f>405200+21300+142200</f>
        <v>568700</v>
      </c>
      <c r="F198" s="1">
        <v>942</v>
      </c>
    </row>
    <row r="199" spans="1:6" ht="110.25" customHeight="1">
      <c r="A199" s="39" t="s">
        <v>245</v>
      </c>
      <c r="B199" s="15" t="s">
        <v>397</v>
      </c>
      <c r="C199" s="21">
        <f>3615500+190300</f>
        <v>3805800</v>
      </c>
      <c r="D199" s="22">
        <f t="shared" si="6"/>
        <v>-360000</v>
      </c>
      <c r="E199" s="21">
        <v>3445800</v>
      </c>
      <c r="F199" s="1">
        <v>2935</v>
      </c>
    </row>
    <row r="200" spans="1:6" ht="36" customHeight="1" hidden="1">
      <c r="A200" s="39" t="s">
        <v>189</v>
      </c>
      <c r="B200" s="15" t="s">
        <v>177</v>
      </c>
      <c r="C200" s="21">
        <v>0</v>
      </c>
      <c r="D200" s="22">
        <f t="shared" si="6"/>
        <v>0</v>
      </c>
      <c r="E200" s="21">
        <v>0</v>
      </c>
      <c r="F200" s="1">
        <v>365</v>
      </c>
    </row>
    <row r="201" spans="1:6" ht="98.25" customHeight="1">
      <c r="A201" s="14" t="s">
        <v>248</v>
      </c>
      <c r="B201" s="15" t="s">
        <v>291</v>
      </c>
      <c r="C201" s="21">
        <f>88300+4700</f>
        <v>93000</v>
      </c>
      <c r="D201" s="22" t="s">
        <v>398</v>
      </c>
      <c r="E201" s="21">
        <f>88300+4700</f>
        <v>93000</v>
      </c>
      <c r="F201" s="1">
        <v>370</v>
      </c>
    </row>
    <row r="202" spans="1:6" ht="78.75" customHeight="1">
      <c r="A202" s="39" t="s">
        <v>270</v>
      </c>
      <c r="B202" s="57" t="s">
        <v>294</v>
      </c>
      <c r="C202" s="21">
        <v>6661800</v>
      </c>
      <c r="D202" s="22">
        <f t="shared" si="6"/>
        <v>0</v>
      </c>
      <c r="E202" s="21">
        <v>6661800</v>
      </c>
      <c r="F202" s="1">
        <v>200</v>
      </c>
    </row>
    <row r="203" spans="1:6" ht="81" customHeight="1">
      <c r="A203" s="39" t="s">
        <v>343</v>
      </c>
      <c r="B203" s="43" t="s">
        <v>176</v>
      </c>
      <c r="C203" s="21">
        <v>2507580</v>
      </c>
      <c r="D203" s="22">
        <f t="shared" si="6"/>
        <v>0</v>
      </c>
      <c r="E203" s="21">
        <v>2507580</v>
      </c>
      <c r="F203" s="1" t="s">
        <v>352</v>
      </c>
    </row>
    <row r="204" spans="1:5" ht="69" customHeight="1" hidden="1">
      <c r="A204" s="14"/>
      <c r="B204" s="15"/>
      <c r="C204" s="21">
        <v>0</v>
      </c>
      <c r="D204" s="22">
        <f t="shared" si="6"/>
        <v>0</v>
      </c>
      <c r="E204" s="21">
        <v>0</v>
      </c>
    </row>
    <row r="205" spans="1:5" ht="38.25" customHeight="1">
      <c r="A205" s="9" t="s">
        <v>254</v>
      </c>
      <c r="B205" s="58" t="s">
        <v>145</v>
      </c>
      <c r="C205" s="18">
        <f>C206+C210+C211+C214</f>
        <v>27962793</v>
      </c>
      <c r="D205" s="19">
        <f t="shared" si="6"/>
        <v>0</v>
      </c>
      <c r="E205" s="18">
        <f>E206+E210+E211+E214</f>
        <v>27962793</v>
      </c>
    </row>
    <row r="206" spans="1:5" ht="108.75" customHeight="1">
      <c r="A206" s="9" t="s">
        <v>292</v>
      </c>
      <c r="B206" s="10" t="s">
        <v>235</v>
      </c>
      <c r="C206" s="18">
        <f>C207+C208+C209</f>
        <v>21693</v>
      </c>
      <c r="D206" s="19">
        <f>E206-C206</f>
        <v>0</v>
      </c>
      <c r="E206" s="18">
        <f>E207+E208+E209</f>
        <v>21693</v>
      </c>
    </row>
    <row r="207" spans="1:5" ht="103.5" customHeight="1">
      <c r="A207" s="14" t="s">
        <v>234</v>
      </c>
      <c r="B207" s="15" t="s">
        <v>235</v>
      </c>
      <c r="C207" s="20">
        <v>5148</v>
      </c>
      <c r="D207" s="22">
        <f t="shared" si="6"/>
        <v>0</v>
      </c>
      <c r="E207" s="20">
        <v>5148</v>
      </c>
    </row>
    <row r="208" spans="1:5" ht="104.25" customHeight="1">
      <c r="A208" s="14" t="s">
        <v>253</v>
      </c>
      <c r="B208" s="15" t="s">
        <v>235</v>
      </c>
      <c r="C208" s="20">
        <v>4869</v>
      </c>
      <c r="D208" s="22">
        <f t="shared" si="6"/>
        <v>0</v>
      </c>
      <c r="E208" s="20">
        <v>4869</v>
      </c>
    </row>
    <row r="209" spans="1:5" ht="101.25" customHeight="1">
      <c r="A209" s="14" t="s">
        <v>288</v>
      </c>
      <c r="B209" s="15" t="s">
        <v>235</v>
      </c>
      <c r="C209" s="20">
        <v>11676</v>
      </c>
      <c r="D209" s="22">
        <f>E209-C209</f>
        <v>0</v>
      </c>
      <c r="E209" s="20">
        <v>11676</v>
      </c>
    </row>
    <row r="210" spans="1:6" ht="105" customHeight="1">
      <c r="A210" s="14" t="s">
        <v>249</v>
      </c>
      <c r="B210" s="15" t="s">
        <v>293</v>
      </c>
      <c r="C210" s="21">
        <f>24902300+877700</f>
        <v>25780000</v>
      </c>
      <c r="D210" s="22">
        <f t="shared" si="6"/>
        <v>0</v>
      </c>
      <c r="E210" s="21">
        <f>24902300+877700</f>
        <v>25780000</v>
      </c>
      <c r="F210" s="1" t="s">
        <v>218</v>
      </c>
    </row>
    <row r="211" spans="1:6" ht="158.25" customHeight="1">
      <c r="A211" s="14" t="s">
        <v>256</v>
      </c>
      <c r="B211" s="59" t="s">
        <v>358</v>
      </c>
      <c r="C211" s="67">
        <v>1000000</v>
      </c>
      <c r="D211" s="22">
        <f t="shared" si="6"/>
        <v>0</v>
      </c>
      <c r="E211" s="67">
        <v>1000000</v>
      </c>
      <c r="F211" s="1" t="s">
        <v>356</v>
      </c>
    </row>
    <row r="212" spans="1:5" ht="105" customHeight="1" hidden="1">
      <c r="A212" s="14" t="s">
        <v>257</v>
      </c>
      <c r="B212" s="59" t="s">
        <v>271</v>
      </c>
      <c r="C212" s="21">
        <v>0</v>
      </c>
      <c r="D212" s="22">
        <f t="shared" si="6"/>
        <v>0</v>
      </c>
      <c r="E212" s="21">
        <v>0</v>
      </c>
    </row>
    <row r="213" spans="1:5" ht="105" customHeight="1" hidden="1">
      <c r="A213" s="14" t="s">
        <v>259</v>
      </c>
      <c r="B213" s="59" t="s">
        <v>272</v>
      </c>
      <c r="C213" s="21">
        <v>0</v>
      </c>
      <c r="D213" s="22">
        <f t="shared" si="6"/>
        <v>0</v>
      </c>
      <c r="E213" s="21">
        <v>0</v>
      </c>
    </row>
    <row r="214" spans="1:5" ht="105" customHeight="1">
      <c r="A214" s="9" t="s">
        <v>304</v>
      </c>
      <c r="B214" s="60" t="s">
        <v>306</v>
      </c>
      <c r="C214" s="25">
        <f>C215</f>
        <v>1161100</v>
      </c>
      <c r="D214" s="19">
        <f t="shared" si="6"/>
        <v>0</v>
      </c>
      <c r="E214" s="25">
        <f>E215</f>
        <v>1161100</v>
      </c>
    </row>
    <row r="215" spans="1:6" ht="82.5" customHeight="1">
      <c r="A215" s="14" t="s">
        <v>295</v>
      </c>
      <c r="B215" s="59" t="s">
        <v>305</v>
      </c>
      <c r="C215" s="20">
        <v>1161100</v>
      </c>
      <c r="D215" s="22">
        <f>E215-C215</f>
        <v>0</v>
      </c>
      <c r="E215" s="20">
        <v>1161100</v>
      </c>
      <c r="F215" s="1">
        <v>2822</v>
      </c>
    </row>
    <row r="216" spans="1:6" s="13" customFormat="1" ht="145.5" customHeight="1">
      <c r="A216" s="9" t="s">
        <v>317</v>
      </c>
      <c r="B216" s="10" t="s">
        <v>318</v>
      </c>
      <c r="C216" s="11">
        <f>C217+C218+C219+C220+C222+C223</f>
        <v>12816220.92</v>
      </c>
      <c r="D216" s="12">
        <f aca="true" t="shared" si="7" ref="D216:D227">E216-C216</f>
        <v>0</v>
      </c>
      <c r="E216" s="11">
        <f>E217+E218+E219+E220+E222+E223</f>
        <v>12816220.92</v>
      </c>
      <c r="F216" s="1"/>
    </row>
    <row r="217" spans="1:6" s="13" customFormat="1" ht="107.25" customHeight="1" hidden="1">
      <c r="A217" s="14" t="s">
        <v>319</v>
      </c>
      <c r="B217" s="15" t="s">
        <v>320</v>
      </c>
      <c r="C217" s="16"/>
      <c r="D217" s="16">
        <f t="shared" si="7"/>
        <v>0</v>
      </c>
      <c r="E217" s="16"/>
      <c r="F217" s="1"/>
    </row>
    <row r="218" spans="1:6" s="13" customFormat="1" ht="107.25" customHeight="1" hidden="1">
      <c r="A218" s="14" t="s">
        <v>321</v>
      </c>
      <c r="B218" s="15" t="s">
        <v>322</v>
      </c>
      <c r="C218" s="16"/>
      <c r="D218" s="16">
        <f t="shared" si="7"/>
        <v>0</v>
      </c>
      <c r="E218" s="16"/>
      <c r="F218" s="1"/>
    </row>
    <row r="219" spans="1:6" s="13" customFormat="1" ht="62.25" customHeight="1">
      <c r="A219" s="14" t="s">
        <v>323</v>
      </c>
      <c r="B219" s="15" t="s">
        <v>324</v>
      </c>
      <c r="C219" s="16">
        <v>12629006.45</v>
      </c>
      <c r="D219" s="16">
        <f t="shared" si="7"/>
        <v>0</v>
      </c>
      <c r="E219" s="16">
        <v>12629006.45</v>
      </c>
      <c r="F219" s="1"/>
    </row>
    <row r="220" spans="1:6" s="13" customFormat="1" ht="62.25" customHeight="1">
      <c r="A220" s="14" t="s">
        <v>325</v>
      </c>
      <c r="B220" s="15" t="s">
        <v>324</v>
      </c>
      <c r="C220" s="16">
        <f>26982+96992</f>
        <v>123974</v>
      </c>
      <c r="D220" s="16">
        <f t="shared" si="7"/>
        <v>0</v>
      </c>
      <c r="E220" s="16">
        <f>26982+96992</f>
        <v>123974</v>
      </c>
      <c r="F220" s="1"/>
    </row>
    <row r="221" spans="1:6" s="13" customFormat="1" ht="62.25" customHeight="1" hidden="1">
      <c r="A221" s="14" t="s">
        <v>321</v>
      </c>
      <c r="B221" s="15" t="s">
        <v>326</v>
      </c>
      <c r="C221" s="16"/>
      <c r="D221" s="16">
        <f t="shared" si="7"/>
        <v>0</v>
      </c>
      <c r="E221" s="16"/>
      <c r="F221" s="1"/>
    </row>
    <row r="222" spans="1:6" s="13" customFormat="1" ht="62.25" customHeight="1" hidden="1">
      <c r="A222" s="14" t="s">
        <v>327</v>
      </c>
      <c r="B222" s="15" t="s">
        <v>328</v>
      </c>
      <c r="C222" s="16"/>
      <c r="D222" s="16">
        <f t="shared" si="7"/>
        <v>0</v>
      </c>
      <c r="E222" s="16"/>
      <c r="F222" s="1"/>
    </row>
    <row r="223" spans="1:6" s="13" customFormat="1" ht="87" customHeight="1">
      <c r="A223" s="14" t="s">
        <v>329</v>
      </c>
      <c r="B223" s="15" t="s">
        <v>330</v>
      </c>
      <c r="C223" s="16">
        <v>63240.47</v>
      </c>
      <c r="D223" s="16">
        <f t="shared" si="7"/>
        <v>0</v>
      </c>
      <c r="E223" s="16">
        <v>63240.47</v>
      </c>
      <c r="F223" s="1"/>
    </row>
    <row r="224" spans="1:6" s="13" customFormat="1" ht="71.25" customHeight="1">
      <c r="A224" s="9" t="s">
        <v>331</v>
      </c>
      <c r="B224" s="10" t="s">
        <v>332</v>
      </c>
      <c r="C224" s="11">
        <f>C225+C226+C227+C231+C232</f>
        <v>-101977870.42999999</v>
      </c>
      <c r="D224" s="12">
        <f t="shared" si="7"/>
        <v>0</v>
      </c>
      <c r="E224" s="11">
        <f>E225+E226+E227+E231+E232</f>
        <v>-101977870.42999999</v>
      </c>
      <c r="F224" s="1"/>
    </row>
    <row r="225" spans="1:6" s="13" customFormat="1" ht="66" customHeight="1">
      <c r="A225" s="14" t="s">
        <v>333</v>
      </c>
      <c r="B225" s="15" t="s">
        <v>334</v>
      </c>
      <c r="C225" s="17">
        <v>-52412.28</v>
      </c>
      <c r="D225" s="16">
        <f t="shared" si="7"/>
        <v>0</v>
      </c>
      <c r="E225" s="17">
        <v>-52412.28</v>
      </c>
      <c r="F225" s="1"/>
    </row>
    <row r="226" spans="1:5" ht="82.5" customHeight="1">
      <c r="A226" s="14" t="s">
        <v>335</v>
      </c>
      <c r="B226" s="15" t="s">
        <v>334</v>
      </c>
      <c r="C226" s="20">
        <v>-94502898.77</v>
      </c>
      <c r="D226" s="16">
        <f t="shared" si="7"/>
        <v>0</v>
      </c>
      <c r="E226" s="20">
        <v>-94502898.77</v>
      </c>
    </row>
    <row r="227" spans="1:5" ht="82.5" customHeight="1">
      <c r="A227" s="14" t="s">
        <v>336</v>
      </c>
      <c r="B227" s="15" t="s">
        <v>334</v>
      </c>
      <c r="C227" s="20">
        <v>-3605423.91</v>
      </c>
      <c r="D227" s="16">
        <f t="shared" si="7"/>
        <v>0</v>
      </c>
      <c r="E227" s="20">
        <v>-3605423.91</v>
      </c>
    </row>
    <row r="228" spans="1:5" ht="82.5" customHeight="1" hidden="1">
      <c r="A228" s="14"/>
      <c r="B228" s="59"/>
      <c r="C228" s="20"/>
      <c r="D228" s="22"/>
      <c r="E228" s="20"/>
    </row>
    <row r="229" spans="1:5" ht="82.5" customHeight="1" hidden="1">
      <c r="A229" s="14"/>
      <c r="B229" s="59"/>
      <c r="C229" s="20"/>
      <c r="D229" s="22"/>
      <c r="E229" s="20"/>
    </row>
    <row r="230" spans="1:5" ht="60" customHeight="1" hidden="1">
      <c r="A230" s="14"/>
      <c r="B230" s="59"/>
      <c r="C230" s="21"/>
      <c r="D230" s="22"/>
      <c r="E230" s="21"/>
    </row>
    <row r="231" spans="1:5" ht="108.75" customHeight="1">
      <c r="A231" s="14" t="s">
        <v>349</v>
      </c>
      <c r="B231" s="52" t="s">
        <v>350</v>
      </c>
      <c r="C231" s="21">
        <v>-3725211.46</v>
      </c>
      <c r="D231" s="16">
        <f>E231-C231</f>
        <v>0</v>
      </c>
      <c r="E231" s="21">
        <v>-3725211.46</v>
      </c>
    </row>
    <row r="232" spans="1:6" ht="115.5" customHeight="1">
      <c r="A232" s="14" t="s">
        <v>346</v>
      </c>
      <c r="B232" s="52" t="s">
        <v>348</v>
      </c>
      <c r="C232" s="21">
        <v>-91924.01</v>
      </c>
      <c r="D232" s="16">
        <f>E232-C232</f>
        <v>0</v>
      </c>
      <c r="E232" s="21">
        <v>-91924.01</v>
      </c>
      <c r="F232" s="1" t="s">
        <v>347</v>
      </c>
    </row>
    <row r="233" spans="1:5" ht="43.5" customHeight="1">
      <c r="A233" s="9"/>
      <c r="B233" s="10" t="s">
        <v>116</v>
      </c>
      <c r="C233" s="18">
        <f>C15+C122</f>
        <v>975993127.34</v>
      </c>
      <c r="D233" s="19">
        <f t="shared" si="6"/>
        <v>82329428.44999993</v>
      </c>
      <c r="E233" s="18">
        <f>E15+E122</f>
        <v>1058322555.79</v>
      </c>
    </row>
  </sheetData>
  <sheetProtection/>
  <mergeCells count="7">
    <mergeCell ref="D4:E4"/>
    <mergeCell ref="B6:E6"/>
    <mergeCell ref="D7:E7"/>
    <mergeCell ref="D5:E5"/>
    <mergeCell ref="A12:E12"/>
    <mergeCell ref="D1:E1"/>
    <mergeCell ref="D2:E2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4" r:id="rId1"/>
  <rowBreaks count="4" manualBreakCount="4">
    <brk id="179" max="4" man="1"/>
    <brk id="196" max="4" man="1"/>
    <brk id="209" max="4" man="1"/>
    <brk id="2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2022-11-07T02:37:30Z</cp:lastPrinted>
  <dcterms:created xsi:type="dcterms:W3CDTF">1996-10-08T23:32:33Z</dcterms:created>
  <dcterms:modified xsi:type="dcterms:W3CDTF">2022-11-07T02:41:04Z</dcterms:modified>
  <cp:category/>
  <cp:version/>
  <cp:contentType/>
  <cp:contentStatus/>
</cp:coreProperties>
</file>