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9465" windowWidth="9720" windowHeight="6960" activeTab="0"/>
  </bookViews>
  <sheets>
    <sheet name="2024-2025" sheetId="1" r:id="rId1"/>
  </sheets>
  <definedNames>
    <definedName name="_xlnm.Print_Area" localSheetId="0">'2024-2025'!$A$1:$H$200</definedName>
  </definedNames>
  <calcPr fullCalcOnLoad="1"/>
</workbook>
</file>

<file path=xl/sharedStrings.xml><?xml version="1.0" encoding="utf-8"?>
<sst xmlns="http://schemas.openxmlformats.org/spreadsheetml/2006/main" count="404" uniqueCount="360">
  <si>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</si>
  <si>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</si>
  <si>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</si>
  <si>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</si>
  <si>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000 1 09 00000 00 0000 000</t>
  </si>
  <si>
    <t>000 1 07 00000 00 0000 000</t>
  </si>
  <si>
    <t>000 1 06 00000 00 0000 000</t>
  </si>
  <si>
    <t>000 1 05 00000 00 0000 000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</si>
  <si>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</si>
  <si>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</si>
  <si>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</si>
  <si>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</si>
  <si>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</si>
  <si>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</si>
  <si>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</si>
  <si>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</si>
  <si>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</si>
  <si>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</si>
  <si>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</si>
  <si>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</si>
  <si>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</si>
  <si>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Налог с продаж</t>
  </si>
  <si>
    <t>Прочие местные налоги и сборы, мобилизуемые на территориях муниципальных районов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</si>
  <si>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</si>
  <si>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</si>
  <si>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</si>
  <si>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</si>
  <si>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000 1 00 00000 00 0000 000</t>
  </si>
  <si>
    <t>000 1 01 02000 01 0000 110</t>
  </si>
  <si>
    <t>182 1 01 02010 01 0000 110</t>
  </si>
  <si>
    <t>182 1 01 02020 01 0000 110</t>
  </si>
  <si>
    <t>182 1 01 02030 01 0000 110</t>
  </si>
  <si>
    <t>182 1 05 01000 00 0000 110</t>
  </si>
  <si>
    <t>182 1 05 01010 01 0000 110</t>
  </si>
  <si>
    <t>182 1 05 01020 01 0000 110</t>
  </si>
  <si>
    <t>182 1 05 02000 02 0000 110</t>
  </si>
  <si>
    <t>182 1 05 03000 01 0000 110</t>
  </si>
  <si>
    <t>182 1 06 02000 02 0000 110</t>
  </si>
  <si>
    <t>182 1 06 02010 02 0000 110</t>
  </si>
  <si>
    <t>182 1 06 02020 02 0000 110</t>
  </si>
  <si>
    <t>182 1 07 01000 01 0000 110</t>
  </si>
  <si>
    <t>182 1 07 01020 01 0000 110</t>
  </si>
  <si>
    <t>000 1 08 00000 00 0000 000</t>
  </si>
  <si>
    <t>182 1 09 06010 02 0000 110</t>
  </si>
  <si>
    <t>000 1 11 00000 00 0000 000</t>
  </si>
  <si>
    <t>092 1 11 03050 05 0000 120</t>
  </si>
  <si>
    <t>011 1 11 05035 05 0000 120</t>
  </si>
  <si>
    <t>011 1 11 07015 05 0000 120</t>
  </si>
  <si>
    <t>011 1 11 08050 05 0000 120</t>
  </si>
  <si>
    <t>011 1 11 09045 05 0000 120</t>
  </si>
  <si>
    <t>000 1 12 00000 00 0000 000</t>
  </si>
  <si>
    <t>048 1 12 01000 01 0000 120</t>
  </si>
  <si>
    <t>000 1 13 00000 00 0000 000</t>
  </si>
  <si>
    <t>000 1 14 00000 00 0000 000</t>
  </si>
  <si>
    <t>011 1 14 01050 05 0000 410</t>
  </si>
  <si>
    <t>011 1 14 03050 05 0000 410</t>
  </si>
  <si>
    <t>011 1 14 03050 05 0000 440</t>
  </si>
  <si>
    <t>011 1 14 04050 05 0000 420</t>
  </si>
  <si>
    <t>011 1 14 06025 05 0000 430</t>
  </si>
  <si>
    <t>000 1 15 00000 00 0000 000</t>
  </si>
  <si>
    <t>000 1 15 02050 05 0000 140</t>
  </si>
  <si>
    <t>000 1 16 00000 00 0000 000</t>
  </si>
  <si>
    <t>000 1 17 00000 00 0000 000</t>
  </si>
  <si>
    <t>000 1 17 01050 05 0000 180</t>
  </si>
  <si>
    <t>000 1 17 05050 05 0000 180</t>
  </si>
  <si>
    <t>000 2 00 00000 00 0000 000</t>
  </si>
  <si>
    <t>092 2 02 01999 05 0000151</t>
  </si>
  <si>
    <t>092 2 02 03030 05 0000 151</t>
  </si>
  <si>
    <t>092 2 02 03033 05 0000 151</t>
  </si>
  <si>
    <t>092 2 02 03055 05 0000 151</t>
  </si>
  <si>
    <t>092 2 02 03059 05 0000 151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</si>
  <si>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</si>
  <si>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</si>
  <si>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</si>
  <si>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квартир, находящихся в собственности муниципальных районов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</si>
  <si>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основных средсрв по указанному имуществу)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</si>
  <si>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материальных запасов по указанному имуществу)</t>
  </si>
  <si>
    <t>Доходы о  продажи нематериальных активов, находящихся в собственности муниципальных районов</t>
  </si>
  <si>
    <t>АДМИНИСТРАТИВНЫЕ ПЛАТЕЖИ И СБОРЫ</t>
  </si>
  <si>
    <t>Платежи, взимаемые организациями муниципальных районов за выполнение определенных функций</t>
  </si>
  <si>
    <t>ШТРАФЫ, САНКЦИИ, ВОЗМЕЩЕНИЕ УЩЕРБА</t>
  </si>
  <si>
    <t>092 2 02 03060 05 0000 151</t>
  </si>
  <si>
    <t>ПРОЧИЕ НЕНАЛОГОВЫЕ ДОХОДЫ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</si>
  <si>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</si>
  <si>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</si>
  <si>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БЕЗВОЗМЕЗДНЫЕ ПОСТУПЛЕНИЯ</t>
  </si>
  <si>
    <t>Дотации бюджетам  муниципальных районов на поддержку мер по обеспечению сбалансированности бюджетов</t>
  </si>
  <si>
    <t>Безвозмездные поступления от других бюджетов бюджетной системы Российской Федерации</t>
  </si>
  <si>
    <t>182 1 05 01011 01 0000 110</t>
  </si>
  <si>
    <t>182 1 05 01021 01 0000 110</t>
  </si>
  <si>
    <t>182 1 05 02010 02 0000 110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</si>
  <si>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</si>
  <si>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</si>
  <si>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</si>
  <si>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 xml:space="preserve">Прочие субсидии бюджетам муниципальных районов 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</si>
  <si>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</si>
  <si>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</si>
  <si>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>182 1 05 01050 01 0000 110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</si>
  <si>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</si>
  <si>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</si>
  <si>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Плата за выбросы загрязняющих веществ в атмосферный воздух стационарными объектами</t>
  </si>
  <si>
    <t>048 1 12 01020 01 0000 120</t>
  </si>
  <si>
    <t>Плата за выбросы загрязняющих веществ в атмосферный воздух передвижными объектами</t>
  </si>
  <si>
    <t>048 1 12 01030 01 0000 120</t>
  </si>
  <si>
    <t>Плата за выбросы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</si>
  <si>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</si>
  <si>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</si>
  <si>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</si>
  <si>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</si>
  <si>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</si>
  <si>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</si>
  <si>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Прочие доходы от компенсации затрат  бюджетов муниципальных районов</t>
  </si>
  <si>
    <t>011 1 14 02052 05 0000 410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</si>
  <si>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</si>
  <si>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011 1 14 02053 05 0000 410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</si>
  <si>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</si>
  <si>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011 1 14 02052 05 0000 440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</si>
  <si>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</si>
  <si>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>011 1 14 02053 05 0000 440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</si>
  <si>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</si>
  <si>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</si>
  <si>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Субвенции бюджетам муниципальных районов на обеспечение жильем инвалидов войны и инвалидов боевых действий, участников Великой Отечественной войны, ветеранов боевыхдействий,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</si>
  <si>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Субвенции бюджетам муниципальных районов на оздоровление детей</t>
  </si>
  <si>
    <t>Субвенции бюджетам муниципальных районов на денежные выплаты медецинскому персоналу фельдшерско-акушерских пунктов, врачам, фельдшерам и медицинским сестрам скорой помощи</t>
  </si>
  <si>
    <t>Субвенции бюджетам муниципальных районов на государственную поддержку внедрения комплексных мер модернизации образования</t>
  </si>
  <si>
    <t>Прочие дотации бюджетам муниципальных районов</t>
  </si>
  <si>
    <t>ВСЕГО ДОХОДОВ</t>
  </si>
  <si>
    <t>Код бюджетной классификации</t>
  </si>
  <si>
    <t>Наименование доходов</t>
  </si>
  <si>
    <t>НАЛОГОВЫЕ  И  НЕНАЛОГОВЫЕ  ДОХОДЫ</t>
  </si>
  <si>
    <t>НАЛОГОВЫЕ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</si>
  <si>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</si>
  <si>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</si>
  <si>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</si>
  <si>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</si>
  <si>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</si>
  <si>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092 2 02 01009 05 0000151</t>
  </si>
  <si>
    <t>Дотации бюджетам на поощрение достижения наилучших показателей деятельности  органов местного самоуправления</t>
  </si>
  <si>
    <t xml:space="preserve">Субсидии бюджетам бюджетной системы Российской Федерации (межбюджетные субсидии)
</t>
  </si>
  <si>
    <t>Субвенции на оздоровление детей школьного возраста до 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 (через Министерство труда и социального развития Республики Алтай)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</si>
  <si>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</si>
  <si>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</si>
  <si>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</si>
  <si>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100 1 03 02230 01 0000 110</t>
  </si>
  <si>
    <t>100 1 03 02240 01 0000 110</t>
  </si>
  <si>
    <t>100 1 03 02250 01 0000 110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</si>
  <si>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</si>
  <si>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</si>
  <si>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</si>
  <si>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</si>
  <si>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</si>
  <si>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182 1 09 07053 05 0000 110</t>
  </si>
  <si>
    <t xml:space="preserve">Дотации бюджетам бюджетной системы Российской Федерации
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</si>
  <si>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обеспечение жильем граждан Российской Федерации, проживающих в сельской местности (через Министерство сельского хозяйства Республики Алтай)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</si>
  <si>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софинансирование капитальных вложений в объекты муниципальной собственности  (через Министерство сельского хозяйства Республики Алтай)</t>
  </si>
  <si>
    <t xml:space="preserve">Субвенции бюджетам бюджетной системы Российской Федерации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</si>
  <si>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</si>
  <si>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муниципальных районов на осуществление полномочий Российской Федерации по контролю качества образования, лицензированию и государственной аккредитации образовательной деятельности, надзору и контролю за соблюдением законодательства в области образования
</t>
  </si>
  <si>
    <t xml:space="preserve">Иные межбюджетные трансферты
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</si>
  <si>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</si>
  <si>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</si>
  <si>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</si>
  <si>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</si>
  <si>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</si>
  <si>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</si>
  <si>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092 2 02 15002 05 0000 151</t>
  </si>
  <si>
    <t>Субсидии на разработку комплексной схемы организации дорожного движения (КСОДД) на территории муниципальных образований в Республике Алтай</t>
  </si>
  <si>
    <t>011 1 11 05013 05 0000 120</t>
  </si>
  <si>
    <t>Доходы, получаемые в виде арендной платы за земельные участки, государственная  собственность на 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</si>
  <si>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011 1 14 06013 05 0000 430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</si>
  <si>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</si>
  <si>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 образовательную деятельность по имеющим государственную аккредитацию основным общеобразовательным программам </t>
  </si>
  <si>
    <t>Субсидии на предоставление ежемесячной надбавки к заработной плате молодым специалистам в муниципальных образовательных организациях</t>
  </si>
  <si>
    <t xml:space="preserve">Субсидии на софинансирование мероприятий, направленных на обеспечение горячим  питанием учащихся муниципальных общеобразовательных организаций в Республике Алтай из малообеспеченных семей </t>
  </si>
  <si>
    <t xml:space="preserve"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</t>
  </si>
  <si>
    <t xml:space="preserve">Субсидии бюджетам муниципальных районов на  софинансирование капитальных вложений в объекты муниципальной собственности
</t>
  </si>
  <si>
    <t>18-А05</t>
  </si>
  <si>
    <t>Субсидии на софинансирование расходов, на реализацию мероприятий по содействию созданию в Республике Алтай (исходя из прогнозируемой потребности) новых мест в общеебразовательных организациях в части проведения капитального ремонта, реконструкции, строительства зданий, пристроя к зданиям общеобразовательных организаций в рамках реализации проекта "Создание новых мест в общеобразовательных организациях"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</si>
  <si>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</si>
  <si>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</si>
  <si>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011 1 13 02995 05 0000 130</t>
  </si>
  <si>
    <t xml:space="preserve">Дотации на выравнивание бюджетной обеспеченности муниципальных районов (городского округа) из Регионального фонда финансовой поддержки муниципальных районов (городского округа)  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</si>
  <si>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</t>
  </si>
  <si>
    <t xml:space="preserve">Субвенции на реализацию государственных полномочий Республики Алтай, связанных с организацией и обеспечением отдыха и оздоровления детей 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</si>
  <si>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</si>
  <si>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</si>
  <si>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 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</si>
  <si>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</si>
  <si>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 </t>
  </si>
  <si>
    <t xml:space="preserve">Плата за размещение отходов производства 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</si>
  <si>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</si>
  <si>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 xml:space="preserve">Субвенции на осуществление государственных полномочий Республики Алтай по  уведомительной регистрации  коллективных договоров, территориальных соглашений, отраслевых, (межотраслевых) соглашений и иных соглашений, заключаемых на территориальном уровне социального партнерства </t>
  </si>
  <si>
    <t>Субвенции  на осуществление первичного воинского учета на территориях, где отсутствуют военные комиссариаты</t>
  </si>
  <si>
    <t xml:space="preserve">Субвенции на выплату родителям (законным представителям)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</t>
  </si>
  <si>
    <t>000 1 08 03010 01 1000 110</t>
  </si>
  <si>
    <t>011 1 08 07084 01 1000 110</t>
  </si>
  <si>
    <t>011 1 08 07150 01 1000 110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</si>
  <si>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</si>
  <si>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</si>
  <si>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Субсидии на софинансирование капитальных вложений в объекты муниципальной собственности в рамках создания новых мест в общеобразовательных организациях</t>
  </si>
  <si>
    <t xml:space="preserve"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</t>
  </si>
  <si>
    <t>092 2 02 15001 05 0000 150</t>
  </si>
  <si>
    <t>092 2 02 25520 05 0000 150</t>
  </si>
  <si>
    <t>092 2 02 29999 05 0000 150</t>
  </si>
  <si>
    <t>092 2 02 30024 05 0000 150</t>
  </si>
  <si>
    <t>092 2 02 35118 05 0000 150</t>
  </si>
  <si>
    <t>100 1 03 02231 01 0000 110</t>
  </si>
  <si>
    <t>100 1 03 02241 01 0000 110</t>
  </si>
  <si>
    <t>100 1 03 02251 01 0000 110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</si>
  <si>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</si>
  <si>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</si>
  <si>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</si>
  <si>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092 2 02 25567 05 0000 150</t>
  </si>
  <si>
    <t>Субсидии бюджетам муниципальных районов на обеспечение устойчивого развития сельских территорий</t>
  </si>
  <si>
    <t>Субсидии бюджетам муниципальных районов на реализацию государственных программ субъектов Российской Федерации в области использования и охраны водных объектов</t>
  </si>
  <si>
    <t>092 2 02 25065 05 0000 150</t>
  </si>
  <si>
    <t>092 2 02 20077 05 0000 150</t>
  </si>
  <si>
    <t xml:space="preserve">                     образования "Усть-Коксинский район" Республики Алтай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</si>
  <si>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</si>
  <si>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  
</t>
  </si>
  <si>
    <t xml:space="preserve"> Субсидия на поддержку отрасли культуры (Государственная поддержка лучших работников сельских учреждений культуры)
</t>
  </si>
  <si>
    <t xml:space="preserve"> Субсидия на поддержку отрасли культуры (Государственная поддержка лучших сельских учреждений культуры)
</t>
  </si>
  <si>
    <t xml:space="preserve"> 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взрывчатых устройств  
</t>
  </si>
  <si>
    <t>Е-19</t>
  </si>
  <si>
    <t>Субсидии бюджетам муниципальных районов на реализацию мероприятий по обеспечению жильем молодых семей</t>
  </si>
  <si>
    <t>Субсидии на софинансирование капитальных вложений в объекты муниципальной собственности в рамках создания  новых мест в общеобразовательных организациях</t>
  </si>
  <si>
    <t xml:space="preserve">Реализация мероприятий Федеральной целевой программы "Увековечение памяти погибших при защите Отечества на 2019-2024 годы)" </t>
  </si>
  <si>
    <t>092 2 02 25159 05 0000 150</t>
  </si>
  <si>
    <t>092 2 02 25299 05 0000 150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</si>
  <si>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</si>
  <si>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092 2 02 25255 05 0000 150</t>
  </si>
  <si>
    <t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</si>
  <si>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Субсидии бюджетам муниципальных районов на обеспечение комплексного развития сельских территорий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</si>
  <si>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</si>
  <si>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</si>
  <si>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</si>
  <si>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муниципальных районов на поддержку отрасли культуры</t>
  </si>
  <si>
    <t xml:space="preserve"> Субсидии на софинансирование мероприятий, направленных на обеспечение горячим питанием учащихся  5-11 классов муниципальных общеобразовательных организаций в Республике Алтай из малообеспеченных семей   
</t>
  </si>
  <si>
    <t>Межбюджетные трансферты, передаваемые бюджетам муниципальных районов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</si>
  <si>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20-53210-00000-00007</t>
  </si>
  <si>
    <t>048 1 12 01010 01 6000 120</t>
  </si>
  <si>
    <t>048 1 12 01041 01 6000 120</t>
  </si>
  <si>
    <t>906 1 16 02010 02 0001 140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</si>
  <si>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</si>
  <si>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903 1 16 01053 01 0000 140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</si>
  <si>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</si>
  <si>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903 1 16 01063 01 0000 140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</si>
  <si>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</si>
  <si>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903 1 16 01073 01 0000 140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</si>
  <si>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</si>
  <si>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903 1 16 01123 01 0002 140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</si>
  <si>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</si>
  <si>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</si>
  <si>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074 2 02 25097 05 0000 150</t>
  </si>
  <si>
    <t>074 2 02 25304 05 0000 150</t>
  </si>
  <si>
    <t xml:space="preserve">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   
</t>
  </si>
  <si>
    <t>057 2 02 25467 05 0000 150</t>
  </si>
  <si>
    <t>011 2 02 25497 05 0000 150</t>
  </si>
  <si>
    <t>057 2 02 25519 05 0000 150</t>
  </si>
  <si>
    <t>Государственная поддержка отрасли культуры (субсидии на реализацию мероприятий по модернизации муниципальных детских школ искусств по видам искусств)</t>
  </si>
  <si>
    <t>011 2 02 25576 05 0000 150</t>
  </si>
  <si>
    <t>Субсидии бюджетам муниципальных районов на обеспечение комплексного развития сельских территорий (Социальное обеспечение населения)</t>
  </si>
  <si>
    <t>074 2 02 25576 05 0000 150</t>
  </si>
  <si>
    <t>Субсидии бюджетам муниципальных районов на обеспечение комплексного развития сельских территорий (субсидии на реализацию проектов комплексного развития  сельских территорий в части капитальных вложений в объекты муниципальной собственности)</t>
  </si>
  <si>
    <t>000 2 02 29999 05 0000 150</t>
  </si>
  <si>
    <t>074 2 02 29999 05 0000 150</t>
  </si>
  <si>
    <t>011 2 02 29999 05 0000 150</t>
  </si>
  <si>
    <t>000 2 02 30000 00 0000 150</t>
  </si>
  <si>
    <t>000 2 02 30024 05 0000 150</t>
  </si>
  <si>
    <t>074 2 02 30024 05 0000 150</t>
  </si>
  <si>
    <t>011 2 02 30024 05 0000 150</t>
  </si>
  <si>
    <t>Субвенции на осуществление отдельных государственных полномочий Республики Алтай по организации мероприятий при осуществлении деятельности по  обращению с  животными без владельцев на территории Республики Алтай</t>
  </si>
  <si>
    <t>074 2 02 30029 05 0000 150</t>
  </si>
  <si>
    <t>011 2 02 35120 05 0000 150</t>
  </si>
  <si>
    <t>011 2 02 35135 05 0000 150</t>
  </si>
  <si>
    <t>000 2 02 40000 00 0000 150</t>
  </si>
  <si>
    <t>092 2 02 40014 05 0000 150</t>
  </si>
  <si>
    <t>Межбюджетные     трансферты,     передаваемые      бюджетам муниципальных   районов   из    бюджетов       поселений на осуществление части полномочий по решению вопросов местного  значения в соответствии с заключенными соглашениями</t>
  </si>
  <si>
    <t>011 2 02 40014 05 0000 150</t>
  </si>
  <si>
    <t>074 2 02 45303 05 0000 150</t>
  </si>
  <si>
    <t>000 2 02 45321 05 0000 150</t>
  </si>
  <si>
    <t>011 2 02 45321 05 0000 150</t>
  </si>
  <si>
    <t>Иные межбюджетные трансферты на реализацию мероприятий индивидуальных программы социально-экономического развития Республики Алтай (проекты комплексного развития сельских территорий)</t>
  </si>
  <si>
    <t>074 2 02 45321 05 0000 150</t>
  </si>
  <si>
    <t>Иные межбюджетные трансферты на реализацию мероприятий индивидуальных программы социально-экономического развития Республики Алтай (капитальный ремонт и реконструкция образовательных организаций)</t>
  </si>
  <si>
    <t>21-50970-00000-00000</t>
  </si>
  <si>
    <t>21-54670-00000-00000</t>
  </si>
  <si>
    <t>21-55760-0000-03000</t>
  </si>
  <si>
    <t>21-55760-0000-04000</t>
  </si>
  <si>
    <t>092 2 02 03027 05 0000 150</t>
  </si>
  <si>
    <t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t>
  </si>
  <si>
    <t>на 2022 год и на плановый период 2023 и 2024 годов"</t>
  </si>
  <si>
    <t>048 1 12 01042 01 6000 120</t>
  </si>
  <si>
    <t>Плата за размещение твердых коммунальных отходов</t>
  </si>
  <si>
    <t>182 1 16 10129 01 0000 140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</si>
  <si>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</si>
  <si>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182 1 16 10123 01 0041 140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</si>
  <si>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</si>
  <si>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992 2 02 40014 05 0000 150</t>
  </si>
  <si>
    <t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</si>
  <si>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 xml:space="preserve">Сумма  2024 год в рублях </t>
  </si>
  <si>
    <t>074 2 02 25520 05 0000 150</t>
  </si>
  <si>
    <t>000 2 02 25520 05 0000 150</t>
  </si>
  <si>
    <t>000 2 02 25519 05 0000 150</t>
  </si>
  <si>
    <t>000 2 02 40014 05 0000 150</t>
  </si>
  <si>
    <t xml:space="preserve">                       образования "Усть-Коксинский район" Республики Алтай</t>
  </si>
  <si>
    <t xml:space="preserve">ДОХОДЫ ОТ ОКАЗАНИЯ ПЛАТНЫХ УСЛУГ  И КОМПЕНСАЦИИ ЗАТРАТ ГОСУДАРСТВА
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</si>
  <si>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</si>
  <si>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 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</si>
  <si>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Межбюджетные трансферты, предоставленные 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</si>
  <si>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</si>
  <si>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000 2 02 30029 05 0000 150</t>
  </si>
  <si>
    <t>000 2 02 00000 00 0000 000</t>
  </si>
  <si>
    <t>000 2 02 10000 00 0000 150</t>
  </si>
  <si>
    <t>000 2 02 20000 00 0000 150</t>
  </si>
  <si>
    <t xml:space="preserve">                   Приложение 4</t>
  </si>
  <si>
    <t>22-53040-00000-00000</t>
  </si>
  <si>
    <t>22-53210-00000-00028</t>
  </si>
  <si>
    <t>22-54970-00000-00000</t>
  </si>
  <si>
    <t>22-55760-00000-00000</t>
  </si>
  <si>
    <t>22-55190-00000-00000</t>
  </si>
  <si>
    <t>22-55190-00000-02000</t>
  </si>
  <si>
    <t>Изменения 2024 год</t>
  </si>
  <si>
    <t xml:space="preserve">Сумма с учетом изменений 2024 год в рублях </t>
  </si>
  <si>
    <t xml:space="preserve">   </t>
  </si>
  <si>
    <t xml:space="preserve">                                 Приложение 3</t>
  </si>
  <si>
    <t>к  решению "О внесении изменений  и дополнений в решение  «О бюджете муниципального образования " Усть-Коксинский район"  РА  на 2023 год     и плановый период 2024 и 2025 годов»</t>
  </si>
  <si>
    <t xml:space="preserve">Сумма  2025 год в рублях </t>
  </si>
  <si>
    <t>Изменения 2025 год</t>
  </si>
  <si>
    <t xml:space="preserve">Сумма с учетом изменений 2025 год в рублях </t>
  </si>
  <si>
    <t>903 1 16 01203 01 0000 140</t>
  </si>
  <si>
    <t>919 1 16 11050 01 0000 140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</si>
  <si>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</si>
  <si>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926 1 16 01053 01 0000 140</t>
  </si>
  <si>
    <t>926 1 16 01063 01 0000 140</t>
  </si>
  <si>
    <t>926 1 16 01073 01 0000 140</t>
  </si>
  <si>
    <t>926 1 16 01083 01 0000 140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</si>
  <si>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</si>
  <si>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926 1 16 01113 01 0000 140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</si>
  <si>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</si>
  <si>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926 1 16 01143 01 0000 140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</si>
  <si>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</si>
  <si>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926 1 16 01153 01 0000 140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</si>
  <si>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</si>
  <si>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926 1 16 01173 01 0000 140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</si>
  <si>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</si>
  <si>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926 1 16 01193 01 0000 140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</si>
  <si>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</si>
  <si>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926 1 16 01203 01 0000 140</t>
  </si>
  <si>
    <t>Создание новых мест в общеобразовательных организациях ( капитальные вложения в объекты государственной и муниципальной собственности Республики Алтай в сфере образования)</t>
  </si>
  <si>
    <t>23-51200-00000-00000</t>
  </si>
  <si>
    <t>23-51350-00000-00000</t>
  </si>
  <si>
    <t>23-51760-00000-00000</t>
  </si>
  <si>
    <t>23-53030-00000-00000</t>
  </si>
  <si>
    <t>на 2023 год и на плановый период 2024 и 2025годов"</t>
  </si>
  <si>
    <t xml:space="preserve">  к Решению о бюджете Муниципального</t>
  </si>
  <si>
    <t>Объем поступления доходов в местный бюджет на 2024 и 2025 годы</t>
  </si>
  <si>
    <t>011 2 02 35176 05 0000 150</t>
  </si>
  <si>
    <t>Субсидии бюджетам муниципальных районов на обеспечение комплексного развития сельских территорий (субсидии на улучшениежилищных условий граждан, проживающих в сельской местности)</t>
  </si>
  <si>
    <t>Субсидии бюджетам муниципальных районов на обеспечение комплексного развития сельских территорий (субсидии на реализацию проектов комплексного развития  сельских территорий 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</si>
</sst>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53">
    <font>
      <sz val="10"/>
      <name val="Arial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9"/>
      <color indexed="8"/>
      <name val="Times New Roman"/>
      <family val="1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9"/>
      <color rgb="FF000000"/>
      <name val="Times New Roman"/>
      <family val="1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2" fillId="20" borderId="1">
      <alignment horizontal="left" wrapText="1"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3" fillId="27" borderId="2" applyNumberFormat="0" applyAlignment="0" applyProtection="0"/>
    <xf numFmtId="0" fontId="34" fillId="28" borderId="3" applyNumberFormat="0" applyAlignment="0" applyProtection="0"/>
    <xf numFmtId="0" fontId="35" fillId="28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6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 horizontal="right" wrapText="1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4" fillId="0" borderId="11" xfId="53" applyNumberFormat="1" applyFont="1" applyFill="1" applyBorder="1" applyAlignment="1">
      <alignment horizontal="justify" vertical="center" wrapText="1"/>
      <protection/>
    </xf>
    <xf numFmtId="0" fontId="49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justify" vertical="center" wrapText="1" shrinkToFit="1"/>
    </xf>
    <xf numFmtId="0" fontId="3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1" xfId="0" applyNumberFormat="1" applyFont="1" applyFill="1" applyBorder="1" applyAlignment="1">
      <alignment horizontal="justify" vertical="center" wrapText="1"/>
    </xf>
    <xf numFmtId="0" fontId="49" fillId="0" borderId="11" xfId="53" applyNumberFormat="1" applyFont="1" applyFill="1" applyBorder="1" applyAlignment="1">
      <alignment horizontal="justify" vertical="center" wrapText="1"/>
      <protection/>
    </xf>
    <xf numFmtId="2" fontId="7" fillId="0" borderId="0" xfId="0" applyNumberFormat="1" applyFont="1" applyFill="1" applyAlignment="1">
      <alignment horizontal="left"/>
    </xf>
    <xf numFmtId="0" fontId="43" fillId="0" borderId="0" xfId="53" applyFill="1">
      <alignment/>
      <protection/>
    </xf>
    <xf numFmtId="49" fontId="50" fillId="0" borderId="1" xfId="33" applyFont="1" applyFill="1" applyProtection="1">
      <alignment horizontal="left" wrapText="1"/>
      <protection/>
    </xf>
    <xf numFmtId="0" fontId="51" fillId="0" borderId="11" xfId="0" applyFont="1" applyFill="1" applyBorder="1" applyAlignment="1">
      <alignment horizontal="left" vertical="center" wrapText="1"/>
    </xf>
    <xf numFmtId="1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>
      <alignment horizontal="justify" vertical="center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1" xfId="53" applyFont="1" applyFill="1" applyBorder="1" applyAlignment="1">
      <alignment horizontal="justify" vertical="center" wrapText="1"/>
      <protection/>
    </xf>
    <xf numFmtId="0" fontId="3" fillId="0" borderId="11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vertical="top" wrapText="1"/>
    </xf>
    <xf numFmtId="0" fontId="50" fillId="0" borderId="11" xfId="0" applyFont="1" applyFill="1" applyBorder="1" applyAlignment="1">
      <alignment vertical="top" wrapText="1"/>
    </xf>
    <xf numFmtId="0" fontId="50" fillId="0" borderId="11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50" fillId="35" borderId="1" xfId="33" applyFont="1" applyFill="1" applyProtection="1">
      <alignment horizontal="left" wrapText="1"/>
      <protection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0"/>
  <sheetViews>
    <sheetView tabSelected="1" view="pageBreakPreview" zoomScaleSheetLayoutView="100" zoomScalePageLayoutView="0" workbookViewId="0" topLeftCell="A134">
      <selection activeCell="Q137" sqref="Q137"/>
    </sheetView>
  </sheetViews>
  <sheetFormatPr defaultColWidth="8.8515625" defaultRowHeight="36" customHeight="1"/>
  <cols>
    <col min="1" max="1" width="29.140625" style="11" bestFit="1" customWidth="1"/>
    <col min="2" max="2" width="58.57421875" style="11" customWidth="1"/>
    <col min="3" max="3" width="22.28125" style="1" hidden="1" customWidth="1"/>
    <col min="4" max="4" width="15.7109375" style="12" customWidth="1"/>
    <col min="5" max="5" width="17.57421875" style="12" customWidth="1"/>
    <col min="6" max="6" width="19.57421875" style="12" customWidth="1"/>
    <col min="7" max="8" width="16.00390625" style="12" hidden="1" customWidth="1"/>
    <col min="9" max="9" width="23.140625" style="1" customWidth="1"/>
    <col min="10" max="10" width="8.8515625" style="1" hidden="1" customWidth="1"/>
    <col min="11" max="11" width="24.28125" style="1" hidden="1" customWidth="1"/>
    <col min="12" max="15" width="8.8515625" style="1" hidden="1" customWidth="1"/>
    <col min="16" max="16384" width="8.8515625" style="1" customWidth="1"/>
  </cols>
  <sheetData>
    <row r="1" spans="5:8" ht="16.5" customHeight="1" hidden="1">
      <c r="E1" s="59" t="s">
        <v>325</v>
      </c>
      <c r="F1" s="59"/>
      <c r="G1" s="59"/>
      <c r="H1" s="59"/>
    </row>
    <row r="2" spans="5:8" ht="22.5" customHeight="1" hidden="1">
      <c r="E2" s="58" t="s">
        <v>326</v>
      </c>
      <c r="F2" s="58"/>
      <c r="G2" s="58"/>
      <c r="H2" s="58"/>
    </row>
    <row r="3" spans="5:8" ht="12.75" customHeight="1" hidden="1">
      <c r="E3" s="58"/>
      <c r="F3" s="58"/>
      <c r="G3" s="58"/>
      <c r="H3" s="58"/>
    </row>
    <row r="4" spans="5:8" ht="15.75" customHeight="1" hidden="1">
      <c r="E4" s="58"/>
      <c r="F4" s="58"/>
      <c r="G4" s="58"/>
      <c r="H4" s="58"/>
    </row>
    <row r="5" ht="14.25" customHeight="1" hidden="1"/>
    <row r="6" spans="4:8" ht="12" customHeight="1">
      <c r="D6" s="13"/>
      <c r="E6" s="58" t="s">
        <v>315</v>
      </c>
      <c r="F6" s="58"/>
      <c r="G6" s="58"/>
      <c r="H6" s="58"/>
    </row>
    <row r="7" spans="4:9" ht="15" customHeight="1">
      <c r="D7" s="59" t="s">
        <v>355</v>
      </c>
      <c r="E7" s="59"/>
      <c r="F7" s="59"/>
      <c r="H7" s="1"/>
      <c r="I7" s="6"/>
    </row>
    <row r="8" spans="4:8" ht="14.25" customHeight="1">
      <c r="D8" s="59" t="s">
        <v>305</v>
      </c>
      <c r="E8" s="59"/>
      <c r="F8" s="59"/>
      <c r="H8" s="6" t="s">
        <v>217</v>
      </c>
    </row>
    <row r="9" spans="4:8" ht="16.5" customHeight="1">
      <c r="D9" s="61" t="s">
        <v>291</v>
      </c>
      <c r="E9" s="61"/>
      <c r="F9" s="61"/>
      <c r="H9" s="14" t="s">
        <v>354</v>
      </c>
    </row>
    <row r="10" spans="4:8" ht="11.25" customHeight="1">
      <c r="D10" s="15"/>
      <c r="E10" s="16"/>
      <c r="F10" s="16"/>
      <c r="G10" s="13"/>
      <c r="H10" s="16"/>
    </row>
    <row r="11" spans="1:16" ht="36" customHeight="1">
      <c r="A11" s="60" t="s">
        <v>356</v>
      </c>
      <c r="B11" s="60"/>
      <c r="C11" s="60"/>
      <c r="D11" s="60"/>
      <c r="E11" s="60"/>
      <c r="F11" s="60"/>
      <c r="G11" s="60"/>
      <c r="H11" s="60"/>
      <c r="N11" s="2"/>
      <c r="O11" s="6"/>
      <c r="P11" s="6"/>
    </row>
    <row r="12" spans="1:15" ht="39" customHeight="1">
      <c r="A12" s="17" t="s">
        <v>127</v>
      </c>
      <c r="B12" s="18" t="s">
        <v>128</v>
      </c>
      <c r="C12" s="18" t="s">
        <v>300</v>
      </c>
      <c r="D12" s="18" t="s">
        <v>322</v>
      </c>
      <c r="E12" s="52" t="s">
        <v>323</v>
      </c>
      <c r="F12" s="52" t="s">
        <v>327</v>
      </c>
      <c r="G12" s="51" t="s">
        <v>328</v>
      </c>
      <c r="H12" s="51" t="s">
        <v>329</v>
      </c>
      <c r="M12" s="2"/>
      <c r="N12" s="3"/>
      <c r="O12" s="3"/>
    </row>
    <row r="13" spans="1:8" ht="18" customHeight="1">
      <c r="A13" s="53">
        <v>1</v>
      </c>
      <c r="B13" s="53">
        <v>2</v>
      </c>
      <c r="C13" s="54">
        <v>4</v>
      </c>
      <c r="D13" s="55">
        <v>3</v>
      </c>
      <c r="E13" s="56">
        <v>3</v>
      </c>
      <c r="F13" s="56">
        <v>4</v>
      </c>
      <c r="G13" s="19"/>
      <c r="H13" s="19">
        <v>4</v>
      </c>
    </row>
    <row r="14" spans="1:8" ht="36" customHeight="1">
      <c r="A14" s="20" t="s">
        <v>27</v>
      </c>
      <c r="B14" s="21" t="s">
        <v>129</v>
      </c>
      <c r="C14" s="10">
        <f>C15+C56</f>
        <v>188893920</v>
      </c>
      <c r="D14" s="9">
        <f>E14-C14</f>
        <v>27715270</v>
      </c>
      <c r="E14" s="10">
        <f>E15+E56</f>
        <v>216609190</v>
      </c>
      <c r="F14" s="10">
        <f>F15+F56</f>
        <v>224069530</v>
      </c>
      <c r="G14" s="9">
        <f>H14-F14</f>
        <v>0</v>
      </c>
      <c r="H14" s="10">
        <f>H15+H56</f>
        <v>224069530</v>
      </c>
    </row>
    <row r="15" spans="1:8" ht="36" customHeight="1">
      <c r="A15" s="20"/>
      <c r="B15" s="21" t="s">
        <v>130</v>
      </c>
      <c r="C15" s="10">
        <f>C16+C20+C29+C42+C46+C49+C53</f>
        <v>176456670</v>
      </c>
      <c r="D15" s="9">
        <f>E15-C15</f>
        <v>25855900</v>
      </c>
      <c r="E15" s="10">
        <f>E16+E20+E29+E42+E46+E49+E53</f>
        <v>202312570</v>
      </c>
      <c r="F15" s="10">
        <f>F16+F20+F29+F42+F46+F49+F53</f>
        <v>210737410</v>
      </c>
      <c r="G15" s="9">
        <f>H15-F15</f>
        <v>0</v>
      </c>
      <c r="H15" s="10">
        <f>H16+H20+H29+H42+H46+H49+H53</f>
        <v>210737410</v>
      </c>
    </row>
    <row r="16" spans="1:8" ht="27" customHeight="1">
      <c r="A16" s="20" t="s">
        <v>28</v>
      </c>
      <c r="B16" s="21" t="s">
        <v>131</v>
      </c>
      <c r="C16" s="10">
        <f aca="true" t="shared" si="0" ref="C16:H16">C17+C18+C19</f>
        <v>79798700</v>
      </c>
      <c r="D16" s="10">
        <f t="shared" si="0"/>
        <v>9645600</v>
      </c>
      <c r="E16" s="10">
        <f t="shared" si="0"/>
        <v>89444300</v>
      </c>
      <c r="F16" s="10">
        <f t="shared" si="0"/>
        <v>92997100</v>
      </c>
      <c r="G16" s="10">
        <f t="shared" si="0"/>
        <v>0</v>
      </c>
      <c r="H16" s="10">
        <f>H17+H18+H19</f>
        <v>92997100</v>
      </c>
    </row>
    <row r="17" spans="1:14" ht="90" customHeight="1">
      <c r="A17" s="22" t="s">
        <v>29</v>
      </c>
      <c r="B17" s="23" t="s">
        <v>149</v>
      </c>
      <c r="C17" s="8">
        <v>79017921</v>
      </c>
      <c r="D17" s="9">
        <f aca="true" t="shared" si="1" ref="D17:D25">E17-C17</f>
        <v>8894069</v>
      </c>
      <c r="E17" s="8">
        <v>87911990</v>
      </c>
      <c r="F17" s="8">
        <v>91464600</v>
      </c>
      <c r="G17" s="9">
        <f aca="true" t="shared" si="2" ref="G17:G84">H17-F17</f>
        <v>0</v>
      </c>
      <c r="H17" s="8">
        <v>91464600</v>
      </c>
      <c r="M17" s="2"/>
      <c r="N17" s="2"/>
    </row>
    <row r="18" spans="1:8" ht="120" customHeight="1">
      <c r="A18" s="22" t="s">
        <v>30</v>
      </c>
      <c r="B18" s="23" t="s">
        <v>132</v>
      </c>
      <c r="C18" s="8">
        <v>228515</v>
      </c>
      <c r="D18" s="9">
        <f t="shared" si="1"/>
        <v>83205</v>
      </c>
      <c r="E18" s="8">
        <v>311720</v>
      </c>
      <c r="F18" s="8">
        <v>311830</v>
      </c>
      <c r="G18" s="9">
        <f t="shared" si="2"/>
        <v>0</v>
      </c>
      <c r="H18" s="8">
        <v>311830</v>
      </c>
    </row>
    <row r="19" spans="1:8" ht="53.25" customHeight="1">
      <c r="A19" s="22" t="s">
        <v>31</v>
      </c>
      <c r="B19" s="23" t="s">
        <v>159</v>
      </c>
      <c r="C19" s="8">
        <v>552264</v>
      </c>
      <c r="D19" s="9">
        <f t="shared" si="1"/>
        <v>668326</v>
      </c>
      <c r="E19" s="8">
        <v>1220590</v>
      </c>
      <c r="F19" s="8">
        <v>1220670</v>
      </c>
      <c r="G19" s="9">
        <f t="shared" si="2"/>
        <v>0</v>
      </c>
      <c r="H19" s="8">
        <v>1220670</v>
      </c>
    </row>
    <row r="20" spans="1:8" ht="56.25" customHeight="1">
      <c r="A20" s="20" t="s">
        <v>140</v>
      </c>
      <c r="B20" s="24" t="s">
        <v>141</v>
      </c>
      <c r="C20" s="10">
        <f>C21</f>
        <v>15076410</v>
      </c>
      <c r="D20" s="25">
        <f t="shared" si="1"/>
        <v>515160</v>
      </c>
      <c r="E20" s="10">
        <f>E21</f>
        <v>15591570</v>
      </c>
      <c r="F20" s="10">
        <f>F21</f>
        <v>16793610</v>
      </c>
      <c r="G20" s="25">
        <f t="shared" si="2"/>
        <v>0</v>
      </c>
      <c r="H20" s="10">
        <f>H21</f>
        <v>16793610</v>
      </c>
    </row>
    <row r="21" spans="1:8" ht="44.25" customHeight="1">
      <c r="A21" s="20" t="s">
        <v>142</v>
      </c>
      <c r="B21" s="24" t="s">
        <v>160</v>
      </c>
      <c r="C21" s="10">
        <f>C22+C23+C24+C25+C26+C27+C28</f>
        <v>15076410</v>
      </c>
      <c r="D21" s="25">
        <f t="shared" si="1"/>
        <v>515160</v>
      </c>
      <c r="E21" s="10">
        <f>E22+E23+E24+E25+E26+E27+E28</f>
        <v>15591570</v>
      </c>
      <c r="F21" s="10">
        <f>F22+F23+F24+F25+F26+F27+F28</f>
        <v>16793610</v>
      </c>
      <c r="G21" s="25">
        <f t="shared" si="2"/>
        <v>0</v>
      </c>
      <c r="H21" s="10">
        <f>H22+H23+H24+H25+H26+H27+H28</f>
        <v>16793610</v>
      </c>
    </row>
    <row r="22" spans="1:8" ht="81" customHeight="1" hidden="1">
      <c r="A22" s="22" t="s">
        <v>143</v>
      </c>
      <c r="B22" s="23" t="s">
        <v>150</v>
      </c>
      <c r="C22" s="8"/>
      <c r="D22" s="9">
        <f t="shared" si="1"/>
        <v>0</v>
      </c>
      <c r="E22" s="8"/>
      <c r="F22" s="8"/>
      <c r="G22" s="9">
        <f t="shared" si="2"/>
        <v>0</v>
      </c>
      <c r="H22" s="8"/>
    </row>
    <row r="23" spans="1:8" ht="121.5" customHeight="1">
      <c r="A23" s="22" t="s">
        <v>206</v>
      </c>
      <c r="B23" s="23" t="s">
        <v>209</v>
      </c>
      <c r="C23" s="8">
        <v>6889920</v>
      </c>
      <c r="D23" s="9">
        <f t="shared" si="1"/>
        <v>391340</v>
      </c>
      <c r="E23" s="8">
        <v>7281260</v>
      </c>
      <c r="F23" s="8">
        <v>7842610</v>
      </c>
      <c r="G23" s="9">
        <f t="shared" si="2"/>
        <v>0</v>
      </c>
      <c r="H23" s="8">
        <v>7842610</v>
      </c>
    </row>
    <row r="24" spans="1:8" ht="97.5" customHeight="1" hidden="1">
      <c r="A24" s="22" t="s">
        <v>144</v>
      </c>
      <c r="B24" s="23" t="s">
        <v>161</v>
      </c>
      <c r="C24" s="8"/>
      <c r="D24" s="9">
        <f>E24-C24</f>
        <v>0</v>
      </c>
      <c r="E24" s="8"/>
      <c r="F24" s="8"/>
      <c r="G24" s="9">
        <f t="shared" si="2"/>
        <v>0</v>
      </c>
      <c r="H24" s="8"/>
    </row>
    <row r="25" spans="1:8" ht="142.5" customHeight="1">
      <c r="A25" s="22" t="s">
        <v>207</v>
      </c>
      <c r="B25" s="23" t="s">
        <v>210</v>
      </c>
      <c r="C25" s="8">
        <v>49750</v>
      </c>
      <c r="D25" s="9">
        <f t="shared" si="1"/>
        <v>-2980</v>
      </c>
      <c r="E25" s="8">
        <v>46770</v>
      </c>
      <c r="F25" s="8">
        <v>50380</v>
      </c>
      <c r="G25" s="9">
        <f t="shared" si="2"/>
        <v>0</v>
      </c>
      <c r="H25" s="8">
        <v>50380</v>
      </c>
    </row>
    <row r="26" spans="1:8" ht="84.75" customHeight="1" hidden="1">
      <c r="A26" s="22" t="s">
        <v>145</v>
      </c>
      <c r="B26" s="23" t="s">
        <v>146</v>
      </c>
      <c r="C26" s="8"/>
      <c r="D26" s="9">
        <f>E26-C26</f>
        <v>0</v>
      </c>
      <c r="E26" s="8"/>
      <c r="F26" s="8"/>
      <c r="G26" s="9">
        <f t="shared" si="2"/>
        <v>0</v>
      </c>
      <c r="H26" s="8"/>
    </row>
    <row r="27" spans="1:8" ht="84.75" customHeight="1" hidden="1">
      <c r="A27" s="22" t="s">
        <v>147</v>
      </c>
      <c r="B27" s="23" t="s">
        <v>148</v>
      </c>
      <c r="C27" s="8"/>
      <c r="D27" s="9">
        <f>E27-C27</f>
        <v>0</v>
      </c>
      <c r="E27" s="8"/>
      <c r="F27" s="8"/>
      <c r="G27" s="9">
        <f t="shared" si="2"/>
        <v>0</v>
      </c>
      <c r="H27" s="8"/>
    </row>
    <row r="28" spans="1:8" ht="121.5" customHeight="1">
      <c r="A28" s="22" t="s">
        <v>208</v>
      </c>
      <c r="B28" s="23" t="s">
        <v>211</v>
      </c>
      <c r="C28" s="8">
        <v>8136740</v>
      </c>
      <c r="D28" s="9">
        <f>E28-C28</f>
        <v>126800</v>
      </c>
      <c r="E28" s="8">
        <v>8263540</v>
      </c>
      <c r="F28" s="8">
        <v>8900620</v>
      </c>
      <c r="G28" s="9">
        <f t="shared" si="2"/>
        <v>0</v>
      </c>
      <c r="H28" s="8">
        <v>8900620</v>
      </c>
    </row>
    <row r="29" spans="1:8" ht="42.75" customHeight="1">
      <c r="A29" s="20" t="s">
        <v>7</v>
      </c>
      <c r="B29" s="21" t="s">
        <v>0</v>
      </c>
      <c r="C29" s="10">
        <f>C30+C36+C38+C41</f>
        <v>67333260</v>
      </c>
      <c r="D29" s="9">
        <f aca="true" t="shared" si="3" ref="D29:D39">E29-C29</f>
        <v>11269440</v>
      </c>
      <c r="E29" s="10">
        <f>E30+E36+E38+E41</f>
        <v>78602700</v>
      </c>
      <c r="F29" s="10">
        <f>F30+F36+F38+F41</f>
        <v>82248700</v>
      </c>
      <c r="G29" s="9">
        <f t="shared" si="2"/>
        <v>0</v>
      </c>
      <c r="H29" s="10">
        <f>H30+H36+H38+H41</f>
        <v>82248700</v>
      </c>
    </row>
    <row r="30" spans="1:8" ht="49.5" customHeight="1">
      <c r="A30" s="22" t="s">
        <v>32</v>
      </c>
      <c r="B30" s="26" t="s">
        <v>1</v>
      </c>
      <c r="C30" s="8">
        <f>C31+C33+C35</f>
        <v>63190820</v>
      </c>
      <c r="D30" s="9">
        <f t="shared" si="3"/>
        <v>9237880</v>
      </c>
      <c r="E30" s="8">
        <f>E31+E33+E35</f>
        <v>72428700</v>
      </c>
      <c r="F30" s="8">
        <f>F31+F33+F35</f>
        <v>76050200</v>
      </c>
      <c r="G30" s="9">
        <f t="shared" si="2"/>
        <v>0</v>
      </c>
      <c r="H30" s="8">
        <f>H31+H33+H35</f>
        <v>76050200</v>
      </c>
    </row>
    <row r="31" spans="1:9" ht="49.5" customHeight="1">
      <c r="A31" s="22" t="s">
        <v>33</v>
      </c>
      <c r="B31" s="26" t="s">
        <v>2</v>
      </c>
      <c r="C31" s="8">
        <f>C32</f>
        <v>38760090</v>
      </c>
      <c r="D31" s="9">
        <f t="shared" si="3"/>
        <v>10491410</v>
      </c>
      <c r="E31" s="8">
        <f>E32</f>
        <v>49251500</v>
      </c>
      <c r="F31" s="8">
        <f>F32</f>
        <v>51714130</v>
      </c>
      <c r="G31" s="9">
        <f t="shared" si="2"/>
        <v>0</v>
      </c>
      <c r="H31" s="8">
        <f>H32</f>
        <v>51714130</v>
      </c>
      <c r="I31" s="4"/>
    </row>
    <row r="32" spans="1:8" ht="49.5" customHeight="1">
      <c r="A32" s="22" t="s">
        <v>88</v>
      </c>
      <c r="B32" s="26" t="s">
        <v>2</v>
      </c>
      <c r="C32" s="8">
        <v>38760090</v>
      </c>
      <c r="D32" s="9">
        <f t="shared" si="3"/>
        <v>10491410</v>
      </c>
      <c r="E32" s="8">
        <v>49251500</v>
      </c>
      <c r="F32" s="8">
        <v>51714130</v>
      </c>
      <c r="G32" s="9">
        <f t="shared" si="2"/>
        <v>0</v>
      </c>
      <c r="H32" s="8">
        <v>51714130</v>
      </c>
    </row>
    <row r="33" spans="1:8" ht="49.5" customHeight="1">
      <c r="A33" s="22" t="s">
        <v>34</v>
      </c>
      <c r="B33" s="26" t="s">
        <v>3</v>
      </c>
      <c r="C33" s="8">
        <f>C34</f>
        <v>24430730</v>
      </c>
      <c r="D33" s="9">
        <f t="shared" si="3"/>
        <v>-1253530</v>
      </c>
      <c r="E33" s="8">
        <f>E34</f>
        <v>23177200</v>
      </c>
      <c r="F33" s="8">
        <f>F34</f>
        <v>24336070</v>
      </c>
      <c r="G33" s="9">
        <f t="shared" si="2"/>
        <v>0</v>
      </c>
      <c r="H33" s="8">
        <f>H34</f>
        <v>24336070</v>
      </c>
    </row>
    <row r="34" spans="1:8" ht="69.75" customHeight="1">
      <c r="A34" s="22" t="s">
        <v>89</v>
      </c>
      <c r="B34" s="26" t="s">
        <v>163</v>
      </c>
      <c r="C34" s="8">
        <v>24430730</v>
      </c>
      <c r="D34" s="9">
        <f t="shared" si="3"/>
        <v>-1253530</v>
      </c>
      <c r="E34" s="8">
        <v>23177200</v>
      </c>
      <c r="F34" s="8">
        <v>24336070</v>
      </c>
      <c r="G34" s="9">
        <f t="shared" si="2"/>
        <v>0</v>
      </c>
      <c r="H34" s="8">
        <v>24336070</v>
      </c>
    </row>
    <row r="35" spans="1:8" ht="52.5" customHeight="1" hidden="1">
      <c r="A35" s="22" t="s">
        <v>97</v>
      </c>
      <c r="B35" s="26" t="s">
        <v>164</v>
      </c>
      <c r="C35" s="8">
        <v>0</v>
      </c>
      <c r="D35" s="9">
        <f t="shared" si="3"/>
        <v>0</v>
      </c>
      <c r="E35" s="8">
        <v>0</v>
      </c>
      <c r="F35" s="8">
        <v>0</v>
      </c>
      <c r="G35" s="9">
        <f t="shared" si="2"/>
        <v>0</v>
      </c>
      <c r="H35" s="8">
        <v>0</v>
      </c>
    </row>
    <row r="36" spans="1:8" ht="39.75" customHeight="1">
      <c r="A36" s="22" t="s">
        <v>35</v>
      </c>
      <c r="B36" s="26" t="s">
        <v>8</v>
      </c>
      <c r="C36" s="8">
        <f>C37</f>
        <v>120000</v>
      </c>
      <c r="D36" s="9">
        <f t="shared" si="3"/>
        <v>-120000</v>
      </c>
      <c r="E36" s="8">
        <f>E37</f>
        <v>0</v>
      </c>
      <c r="F36" s="8">
        <v>0</v>
      </c>
      <c r="G36" s="9">
        <f t="shared" si="2"/>
        <v>0</v>
      </c>
      <c r="H36" s="8">
        <v>0</v>
      </c>
    </row>
    <row r="37" spans="1:8" ht="36" customHeight="1">
      <c r="A37" s="22" t="s">
        <v>90</v>
      </c>
      <c r="B37" s="26" t="s">
        <v>8</v>
      </c>
      <c r="C37" s="8">
        <v>120000</v>
      </c>
      <c r="D37" s="9">
        <f t="shared" si="3"/>
        <v>-120000</v>
      </c>
      <c r="E37" s="8">
        <v>0</v>
      </c>
      <c r="F37" s="8">
        <v>0</v>
      </c>
      <c r="G37" s="9">
        <f t="shared" si="2"/>
        <v>0</v>
      </c>
      <c r="H37" s="8">
        <v>0</v>
      </c>
    </row>
    <row r="38" spans="1:8" ht="29.25" customHeight="1">
      <c r="A38" s="22" t="s">
        <v>36</v>
      </c>
      <c r="B38" s="26" t="s">
        <v>9</v>
      </c>
      <c r="C38" s="8">
        <f>C39+C40</f>
        <v>1985100</v>
      </c>
      <c r="D38" s="9">
        <f t="shared" si="3"/>
        <v>1710900</v>
      </c>
      <c r="E38" s="8">
        <f>E39+E40</f>
        <v>3696000</v>
      </c>
      <c r="F38" s="8">
        <f>F39+F40</f>
        <v>3706500</v>
      </c>
      <c r="G38" s="9">
        <f t="shared" si="2"/>
        <v>0</v>
      </c>
      <c r="H38" s="8">
        <f>H39+H40</f>
        <v>3706500</v>
      </c>
    </row>
    <row r="39" spans="1:8" ht="33.75" customHeight="1">
      <c r="A39" s="22" t="s">
        <v>91</v>
      </c>
      <c r="B39" s="26" t="s">
        <v>9</v>
      </c>
      <c r="C39" s="8">
        <v>1985100</v>
      </c>
      <c r="D39" s="9">
        <f t="shared" si="3"/>
        <v>1710900</v>
      </c>
      <c r="E39" s="8">
        <v>3696000</v>
      </c>
      <c r="F39" s="8">
        <v>3706500</v>
      </c>
      <c r="G39" s="9">
        <f t="shared" si="2"/>
        <v>0</v>
      </c>
      <c r="H39" s="8">
        <v>3706500</v>
      </c>
    </row>
    <row r="40" spans="1:8" ht="39.75" customHeight="1" hidden="1">
      <c r="A40" s="22" t="s">
        <v>92</v>
      </c>
      <c r="B40" s="26" t="s">
        <v>93</v>
      </c>
      <c r="C40" s="8"/>
      <c r="D40" s="9"/>
      <c r="E40" s="8"/>
      <c r="F40" s="8"/>
      <c r="G40" s="9"/>
      <c r="H40" s="8"/>
    </row>
    <row r="41" spans="1:8" ht="51" customHeight="1">
      <c r="A41" s="22" t="s">
        <v>133</v>
      </c>
      <c r="B41" s="26" t="s">
        <v>134</v>
      </c>
      <c r="C41" s="8">
        <v>2037340</v>
      </c>
      <c r="D41" s="9">
        <f>E41-C41</f>
        <v>440660</v>
      </c>
      <c r="E41" s="8">
        <v>2478000</v>
      </c>
      <c r="F41" s="8">
        <v>2492000</v>
      </c>
      <c r="G41" s="9">
        <f t="shared" si="2"/>
        <v>0</v>
      </c>
      <c r="H41" s="8">
        <v>2492000</v>
      </c>
    </row>
    <row r="42" spans="1:8" ht="39.75" customHeight="1">
      <c r="A42" s="20" t="s">
        <v>6</v>
      </c>
      <c r="B42" s="21" t="s">
        <v>10</v>
      </c>
      <c r="C42" s="10">
        <f>C43</f>
        <v>12460200</v>
      </c>
      <c r="D42" s="9">
        <f>E42-C42</f>
        <v>3825800</v>
      </c>
      <c r="E42" s="10">
        <f>E43</f>
        <v>16286000</v>
      </c>
      <c r="F42" s="10">
        <f>F43</f>
        <v>16286000</v>
      </c>
      <c r="G42" s="9">
        <f t="shared" si="2"/>
        <v>0</v>
      </c>
      <c r="H42" s="10">
        <f>H43</f>
        <v>16286000</v>
      </c>
    </row>
    <row r="43" spans="1:8" ht="39.75" customHeight="1">
      <c r="A43" s="22" t="s">
        <v>37</v>
      </c>
      <c r="B43" s="26" t="s">
        <v>11</v>
      </c>
      <c r="C43" s="8">
        <f>C44</f>
        <v>12460200</v>
      </c>
      <c r="D43" s="9">
        <f>E43-C43</f>
        <v>3825800</v>
      </c>
      <c r="E43" s="8">
        <f>E44</f>
        <v>16286000</v>
      </c>
      <c r="F43" s="8">
        <f>F44</f>
        <v>16286000</v>
      </c>
      <c r="G43" s="9">
        <f t="shared" si="2"/>
        <v>0</v>
      </c>
      <c r="H43" s="8">
        <f>H44</f>
        <v>16286000</v>
      </c>
    </row>
    <row r="44" spans="1:8" ht="39.75" customHeight="1">
      <c r="A44" s="22" t="s">
        <v>38</v>
      </c>
      <c r="B44" s="26" t="s">
        <v>12</v>
      </c>
      <c r="C44" s="8">
        <v>12460200</v>
      </c>
      <c r="D44" s="9">
        <f>E44-C44</f>
        <v>3825800</v>
      </c>
      <c r="E44" s="8">
        <v>16286000</v>
      </c>
      <c r="F44" s="8">
        <v>16286000</v>
      </c>
      <c r="G44" s="9">
        <f t="shared" si="2"/>
        <v>0</v>
      </c>
      <c r="H44" s="8">
        <v>16286000</v>
      </c>
    </row>
    <row r="45" spans="1:8" ht="39.75" customHeight="1" hidden="1">
      <c r="A45" s="22" t="s">
        <v>39</v>
      </c>
      <c r="B45" s="26" t="s">
        <v>13</v>
      </c>
      <c r="C45" s="8">
        <v>0</v>
      </c>
      <c r="D45" s="9"/>
      <c r="E45" s="8">
        <v>0</v>
      </c>
      <c r="F45" s="8">
        <v>0</v>
      </c>
      <c r="G45" s="9"/>
      <c r="H45" s="8">
        <v>0</v>
      </c>
    </row>
    <row r="46" spans="1:8" ht="39.75" customHeight="1">
      <c r="A46" s="20" t="s">
        <v>5</v>
      </c>
      <c r="B46" s="21" t="s">
        <v>14</v>
      </c>
      <c r="C46" s="10">
        <f>C47</f>
        <v>105000</v>
      </c>
      <c r="D46" s="9">
        <f aca="true" t="shared" si="4" ref="D46:D78">E46-C46</f>
        <v>0</v>
      </c>
      <c r="E46" s="10">
        <f>E47</f>
        <v>105000</v>
      </c>
      <c r="F46" s="10">
        <f>F47</f>
        <v>107000</v>
      </c>
      <c r="G46" s="9">
        <f t="shared" si="2"/>
        <v>0</v>
      </c>
      <c r="H46" s="10">
        <f>H47</f>
        <v>107000</v>
      </c>
    </row>
    <row r="47" spans="1:8" ht="33.75" customHeight="1">
      <c r="A47" s="22" t="s">
        <v>40</v>
      </c>
      <c r="B47" s="21" t="s">
        <v>15</v>
      </c>
      <c r="C47" s="8">
        <f>C48</f>
        <v>105000</v>
      </c>
      <c r="D47" s="9">
        <f t="shared" si="4"/>
        <v>0</v>
      </c>
      <c r="E47" s="8">
        <f>E48</f>
        <v>105000</v>
      </c>
      <c r="F47" s="8">
        <f>F48</f>
        <v>107000</v>
      </c>
      <c r="G47" s="9">
        <f t="shared" si="2"/>
        <v>0</v>
      </c>
      <c r="H47" s="8">
        <f>H48</f>
        <v>107000</v>
      </c>
    </row>
    <row r="48" spans="1:8" ht="39.75" customHeight="1">
      <c r="A48" s="22" t="s">
        <v>41</v>
      </c>
      <c r="B48" s="26" t="s">
        <v>16</v>
      </c>
      <c r="C48" s="8">
        <v>105000</v>
      </c>
      <c r="D48" s="9">
        <f t="shared" si="4"/>
        <v>0</v>
      </c>
      <c r="E48" s="8">
        <v>105000</v>
      </c>
      <c r="F48" s="8">
        <v>107000</v>
      </c>
      <c r="G48" s="9">
        <f t="shared" si="2"/>
        <v>0</v>
      </c>
      <c r="H48" s="8">
        <v>107000</v>
      </c>
    </row>
    <row r="49" spans="1:8" ht="33.75" customHeight="1">
      <c r="A49" s="20" t="s">
        <v>42</v>
      </c>
      <c r="B49" s="21" t="s">
        <v>17</v>
      </c>
      <c r="C49" s="10">
        <f>C50+C51+C52</f>
        <v>1683100</v>
      </c>
      <c r="D49" s="9">
        <f t="shared" si="4"/>
        <v>599900</v>
      </c>
      <c r="E49" s="10">
        <f>E50+E51+E52</f>
        <v>2283000</v>
      </c>
      <c r="F49" s="10">
        <f>F50+F51+F52</f>
        <v>2305000</v>
      </c>
      <c r="G49" s="9">
        <f t="shared" si="2"/>
        <v>0</v>
      </c>
      <c r="H49" s="10">
        <f>H50+H51+H52</f>
        <v>2305000</v>
      </c>
    </row>
    <row r="50" spans="1:8" ht="60.75" customHeight="1">
      <c r="A50" s="22" t="s">
        <v>194</v>
      </c>
      <c r="B50" s="27" t="s">
        <v>18</v>
      </c>
      <c r="C50" s="8">
        <v>1403100</v>
      </c>
      <c r="D50" s="9">
        <f t="shared" si="4"/>
        <v>599900</v>
      </c>
      <c r="E50" s="8">
        <v>2003000</v>
      </c>
      <c r="F50" s="8">
        <v>2025000</v>
      </c>
      <c r="G50" s="9">
        <f t="shared" si="2"/>
        <v>0</v>
      </c>
      <c r="H50" s="8">
        <v>2025000</v>
      </c>
    </row>
    <row r="51" spans="1:8" ht="85.5" customHeight="1">
      <c r="A51" s="22" t="s">
        <v>195</v>
      </c>
      <c r="B51" s="22" t="s">
        <v>135</v>
      </c>
      <c r="C51" s="8">
        <v>260000</v>
      </c>
      <c r="D51" s="9">
        <f t="shared" si="4"/>
        <v>0</v>
      </c>
      <c r="E51" s="8">
        <v>260000</v>
      </c>
      <c r="F51" s="8">
        <v>260000</v>
      </c>
      <c r="G51" s="9">
        <f t="shared" si="2"/>
        <v>0</v>
      </c>
      <c r="H51" s="8">
        <v>260000</v>
      </c>
    </row>
    <row r="52" spans="1:8" ht="49.5" customHeight="1">
      <c r="A52" s="22" t="s">
        <v>196</v>
      </c>
      <c r="B52" s="22" t="s">
        <v>19</v>
      </c>
      <c r="C52" s="9">
        <v>20000</v>
      </c>
      <c r="D52" s="9">
        <f t="shared" si="4"/>
        <v>0</v>
      </c>
      <c r="E52" s="9">
        <v>20000</v>
      </c>
      <c r="F52" s="9">
        <v>20000</v>
      </c>
      <c r="G52" s="9">
        <f t="shared" si="2"/>
        <v>0</v>
      </c>
      <c r="H52" s="9">
        <v>20000</v>
      </c>
    </row>
    <row r="53" spans="1:8" ht="49.5" customHeight="1" hidden="1">
      <c r="A53" s="20" t="s">
        <v>4</v>
      </c>
      <c r="B53" s="20" t="s">
        <v>20</v>
      </c>
      <c r="C53" s="10">
        <f>C54+C55</f>
        <v>0</v>
      </c>
      <c r="D53" s="9">
        <f t="shared" si="4"/>
        <v>0</v>
      </c>
      <c r="E53" s="10">
        <f>E54+E55</f>
        <v>0</v>
      </c>
      <c r="F53" s="10">
        <f>F54+F55</f>
        <v>0</v>
      </c>
      <c r="G53" s="9">
        <f>H53-F53</f>
        <v>0</v>
      </c>
      <c r="H53" s="10">
        <f>H54+H55</f>
        <v>0</v>
      </c>
    </row>
    <row r="54" spans="1:8" ht="25.5" customHeight="1" hidden="1">
      <c r="A54" s="22" t="s">
        <v>43</v>
      </c>
      <c r="B54" s="26" t="s">
        <v>21</v>
      </c>
      <c r="C54" s="9">
        <v>0</v>
      </c>
      <c r="D54" s="9">
        <f t="shared" si="4"/>
        <v>0</v>
      </c>
      <c r="E54" s="9">
        <v>0</v>
      </c>
      <c r="F54" s="9">
        <v>0</v>
      </c>
      <c r="G54" s="9">
        <f t="shared" si="2"/>
        <v>0</v>
      </c>
      <c r="H54" s="9">
        <v>0</v>
      </c>
    </row>
    <row r="55" spans="1:8" ht="42" customHeight="1" hidden="1">
      <c r="A55" s="22" t="s">
        <v>151</v>
      </c>
      <c r="B55" s="26" t="s">
        <v>22</v>
      </c>
      <c r="C55" s="9">
        <v>0</v>
      </c>
      <c r="D55" s="9">
        <f t="shared" si="4"/>
        <v>0</v>
      </c>
      <c r="E55" s="9">
        <v>0</v>
      </c>
      <c r="F55" s="9">
        <v>0</v>
      </c>
      <c r="G55" s="9">
        <f t="shared" si="2"/>
        <v>0</v>
      </c>
      <c r="H55" s="9">
        <v>0</v>
      </c>
    </row>
    <row r="56" spans="1:8" ht="33" customHeight="1">
      <c r="A56" s="22"/>
      <c r="B56" s="21" t="s">
        <v>23</v>
      </c>
      <c r="C56" s="10">
        <f>C57+C64+C72+C76+C87+C89+C110</f>
        <v>12437250</v>
      </c>
      <c r="D56" s="9">
        <f t="shared" si="4"/>
        <v>1859370</v>
      </c>
      <c r="E56" s="10">
        <f>E57+E64+E72+E76+E87+E89+E110</f>
        <v>14296620</v>
      </c>
      <c r="F56" s="10">
        <f>F57+F64+F72+F76+F87+F89+F110</f>
        <v>13332120</v>
      </c>
      <c r="G56" s="9">
        <f t="shared" si="2"/>
        <v>0</v>
      </c>
      <c r="H56" s="10">
        <f>H57+H64+H72+H76+H87+H89+H110</f>
        <v>13332120</v>
      </c>
    </row>
    <row r="57" spans="1:8" ht="60.75" customHeight="1">
      <c r="A57" s="20" t="s">
        <v>44</v>
      </c>
      <c r="B57" s="21" t="s">
        <v>24</v>
      </c>
      <c r="C57" s="10">
        <f>C58+C59+C60+C61+C62+C63</f>
        <v>10692300</v>
      </c>
      <c r="D57" s="9">
        <f t="shared" si="4"/>
        <v>1204760</v>
      </c>
      <c r="E57" s="10">
        <f>E58+E59+E60+E61+E62+E63</f>
        <v>11897060</v>
      </c>
      <c r="F57" s="10">
        <f>F58+F59+F60+F61+F62+F63</f>
        <v>10917560</v>
      </c>
      <c r="G57" s="9">
        <f t="shared" si="2"/>
        <v>0</v>
      </c>
      <c r="H57" s="10">
        <f>H58+H59+H60+H61+H62+H63</f>
        <v>10917560</v>
      </c>
    </row>
    <row r="58" spans="1:8" ht="57" customHeight="1" hidden="1">
      <c r="A58" s="22" t="s">
        <v>45</v>
      </c>
      <c r="B58" s="26" t="s">
        <v>25</v>
      </c>
      <c r="C58" s="8">
        <v>0</v>
      </c>
      <c r="D58" s="9">
        <f t="shared" si="4"/>
        <v>0</v>
      </c>
      <c r="E58" s="8">
        <v>0</v>
      </c>
      <c r="F58" s="8">
        <v>0</v>
      </c>
      <c r="G58" s="9">
        <f t="shared" si="2"/>
        <v>0</v>
      </c>
      <c r="H58" s="8">
        <v>0</v>
      </c>
    </row>
    <row r="59" spans="1:8" ht="98.25" customHeight="1">
      <c r="A59" s="22" t="s">
        <v>167</v>
      </c>
      <c r="B59" s="26" t="s">
        <v>168</v>
      </c>
      <c r="C59" s="8">
        <v>9727600</v>
      </c>
      <c r="D59" s="9">
        <f t="shared" si="4"/>
        <v>979460</v>
      </c>
      <c r="E59" s="8">
        <v>10707060</v>
      </c>
      <c r="F59" s="8">
        <v>9727560</v>
      </c>
      <c r="G59" s="9">
        <f t="shared" si="2"/>
        <v>0</v>
      </c>
      <c r="H59" s="8">
        <v>9727560</v>
      </c>
    </row>
    <row r="60" spans="1:8" ht="91.5" customHeight="1">
      <c r="A60" s="22" t="s">
        <v>46</v>
      </c>
      <c r="B60" s="26" t="s">
        <v>98</v>
      </c>
      <c r="C60" s="8">
        <v>706700</v>
      </c>
      <c r="D60" s="9">
        <f t="shared" si="4"/>
        <v>225300</v>
      </c>
      <c r="E60" s="8">
        <v>932000</v>
      </c>
      <c r="F60" s="8">
        <v>932000</v>
      </c>
      <c r="G60" s="9">
        <f t="shared" si="2"/>
        <v>0</v>
      </c>
      <c r="H60" s="8">
        <v>932000</v>
      </c>
    </row>
    <row r="61" spans="1:8" ht="72.75" customHeight="1" hidden="1">
      <c r="A61" s="22" t="s">
        <v>47</v>
      </c>
      <c r="B61" s="26" t="s">
        <v>26</v>
      </c>
      <c r="C61" s="8"/>
      <c r="D61" s="9">
        <f t="shared" si="4"/>
        <v>0</v>
      </c>
      <c r="E61" s="8"/>
      <c r="F61" s="8"/>
      <c r="G61" s="9">
        <f t="shared" si="2"/>
        <v>0</v>
      </c>
      <c r="H61" s="8"/>
    </row>
    <row r="62" spans="1:8" ht="96.75" customHeight="1" hidden="1">
      <c r="A62" s="22" t="s">
        <v>48</v>
      </c>
      <c r="B62" s="26" t="s">
        <v>99</v>
      </c>
      <c r="C62" s="8"/>
      <c r="D62" s="9">
        <f t="shared" si="4"/>
        <v>0</v>
      </c>
      <c r="E62" s="8"/>
      <c r="F62" s="8"/>
      <c r="G62" s="9">
        <f t="shared" si="2"/>
        <v>0</v>
      </c>
      <c r="H62" s="8"/>
    </row>
    <row r="63" spans="1:8" ht="99" customHeight="1">
      <c r="A63" s="22" t="s">
        <v>49</v>
      </c>
      <c r="B63" s="26" t="s">
        <v>162</v>
      </c>
      <c r="C63" s="8">
        <v>258000</v>
      </c>
      <c r="D63" s="9">
        <f t="shared" si="4"/>
        <v>0</v>
      </c>
      <c r="E63" s="8">
        <v>258000</v>
      </c>
      <c r="F63" s="8">
        <v>258000</v>
      </c>
      <c r="G63" s="9">
        <f t="shared" si="2"/>
        <v>0</v>
      </c>
      <c r="H63" s="8">
        <v>258000</v>
      </c>
    </row>
    <row r="64" spans="1:8" ht="39.75" customHeight="1">
      <c r="A64" s="20" t="s">
        <v>50</v>
      </c>
      <c r="B64" s="21" t="s">
        <v>71</v>
      </c>
      <c r="C64" s="10">
        <f>C65</f>
        <v>236600</v>
      </c>
      <c r="D64" s="9">
        <f t="shared" si="4"/>
        <v>-43090</v>
      </c>
      <c r="E64" s="10">
        <f>E65</f>
        <v>193510</v>
      </c>
      <c r="F64" s="10">
        <f>F65</f>
        <v>193510</v>
      </c>
      <c r="G64" s="9">
        <f t="shared" si="2"/>
        <v>0</v>
      </c>
      <c r="H64" s="10">
        <f>H65</f>
        <v>193510</v>
      </c>
    </row>
    <row r="65" spans="1:8" ht="30.75" customHeight="1">
      <c r="A65" s="22" t="s">
        <v>51</v>
      </c>
      <c r="B65" s="26" t="s">
        <v>72</v>
      </c>
      <c r="C65" s="8">
        <f>C66+C67+C68+C69+C71</f>
        <v>236600</v>
      </c>
      <c r="D65" s="9">
        <f t="shared" si="4"/>
        <v>-43090</v>
      </c>
      <c r="E65" s="8">
        <f>E66+E67+E68+E69+E71</f>
        <v>193510</v>
      </c>
      <c r="F65" s="8">
        <f>F66+F67+F68+F69+F71</f>
        <v>193510</v>
      </c>
      <c r="G65" s="9">
        <f t="shared" si="2"/>
        <v>0</v>
      </c>
      <c r="H65" s="8">
        <f>H66+H67+H68+H69+H71</f>
        <v>193510</v>
      </c>
    </row>
    <row r="66" spans="1:8" ht="39.75" customHeight="1">
      <c r="A66" s="22" t="s">
        <v>240</v>
      </c>
      <c r="B66" s="26" t="s">
        <v>100</v>
      </c>
      <c r="C66" s="8">
        <v>69400</v>
      </c>
      <c r="D66" s="9">
        <f t="shared" si="4"/>
        <v>-27480</v>
      </c>
      <c r="E66" s="8">
        <v>41920</v>
      </c>
      <c r="F66" s="8">
        <v>41920</v>
      </c>
      <c r="G66" s="9">
        <f t="shared" si="2"/>
        <v>0</v>
      </c>
      <c r="H66" s="8">
        <v>41920</v>
      </c>
    </row>
    <row r="67" spans="1:8" ht="39.75" customHeight="1" hidden="1">
      <c r="A67" s="22" t="s">
        <v>101</v>
      </c>
      <c r="B67" s="26" t="s">
        <v>102</v>
      </c>
      <c r="C67" s="8"/>
      <c r="D67" s="9">
        <f t="shared" si="4"/>
        <v>0</v>
      </c>
      <c r="E67" s="8"/>
      <c r="F67" s="8"/>
      <c r="G67" s="9">
        <f t="shared" si="2"/>
        <v>0</v>
      </c>
      <c r="H67" s="8"/>
    </row>
    <row r="68" spans="1:8" ht="39.75" customHeight="1" hidden="1">
      <c r="A68" s="22" t="s">
        <v>103</v>
      </c>
      <c r="B68" s="26" t="s">
        <v>104</v>
      </c>
      <c r="C68" s="8">
        <v>0</v>
      </c>
      <c r="D68" s="9">
        <f t="shared" si="4"/>
        <v>0</v>
      </c>
      <c r="E68" s="8">
        <v>0</v>
      </c>
      <c r="F68" s="8">
        <v>0</v>
      </c>
      <c r="G68" s="9">
        <f t="shared" si="2"/>
        <v>0</v>
      </c>
      <c r="H68" s="8">
        <v>0</v>
      </c>
    </row>
    <row r="69" spans="1:8" ht="26.25" customHeight="1">
      <c r="A69" s="22" t="s">
        <v>105</v>
      </c>
      <c r="B69" s="26" t="s">
        <v>106</v>
      </c>
      <c r="C69" s="8">
        <f>C70</f>
        <v>165300</v>
      </c>
      <c r="D69" s="9">
        <f t="shared" si="4"/>
        <v>-15910</v>
      </c>
      <c r="E69" s="8">
        <f>E70</f>
        <v>149390</v>
      </c>
      <c r="F69" s="8">
        <f>F70</f>
        <v>149390</v>
      </c>
      <c r="G69" s="9">
        <f>H69-F69</f>
        <v>0</v>
      </c>
      <c r="H69" s="8">
        <f>H70</f>
        <v>149390</v>
      </c>
    </row>
    <row r="70" spans="1:8" ht="24.75" customHeight="1">
      <c r="A70" s="22" t="s">
        <v>241</v>
      </c>
      <c r="B70" s="26" t="s">
        <v>189</v>
      </c>
      <c r="C70" s="8">
        <v>165300</v>
      </c>
      <c r="D70" s="9">
        <f t="shared" si="4"/>
        <v>-15910</v>
      </c>
      <c r="E70" s="8">
        <v>149390</v>
      </c>
      <c r="F70" s="8">
        <v>149390</v>
      </c>
      <c r="G70" s="9">
        <f>H70-F70</f>
        <v>0</v>
      </c>
      <c r="H70" s="8">
        <v>149390</v>
      </c>
    </row>
    <row r="71" spans="1:8" ht="24.75" customHeight="1">
      <c r="A71" s="22" t="s">
        <v>292</v>
      </c>
      <c r="B71" s="26" t="s">
        <v>293</v>
      </c>
      <c r="C71" s="8">
        <v>1900</v>
      </c>
      <c r="D71" s="9">
        <f t="shared" si="4"/>
        <v>300</v>
      </c>
      <c r="E71" s="8">
        <v>2200</v>
      </c>
      <c r="F71" s="8">
        <v>2200</v>
      </c>
      <c r="G71" s="9">
        <f>H71-F71</f>
        <v>0</v>
      </c>
      <c r="H71" s="8">
        <v>2200</v>
      </c>
    </row>
    <row r="72" spans="1:8" ht="42.75" customHeight="1">
      <c r="A72" s="20" t="s">
        <v>52</v>
      </c>
      <c r="B72" s="20" t="s">
        <v>306</v>
      </c>
      <c r="C72" s="10">
        <f>C73+C74+C75</f>
        <v>639600</v>
      </c>
      <c r="D72" s="9">
        <f t="shared" si="4"/>
        <v>50400</v>
      </c>
      <c r="E72" s="10">
        <f>E73+E74+E75</f>
        <v>690000</v>
      </c>
      <c r="F72" s="10">
        <f>F73+F74+F75</f>
        <v>705000</v>
      </c>
      <c r="G72" s="9">
        <f t="shared" si="2"/>
        <v>0</v>
      </c>
      <c r="H72" s="10">
        <f>H73+H74+H75</f>
        <v>705000</v>
      </c>
    </row>
    <row r="73" spans="1:8" ht="45.75" customHeight="1" hidden="1">
      <c r="A73" s="22" t="s">
        <v>107</v>
      </c>
      <c r="B73" s="22" t="s">
        <v>108</v>
      </c>
      <c r="C73" s="8">
        <v>0</v>
      </c>
      <c r="D73" s="9">
        <f t="shared" si="4"/>
        <v>0</v>
      </c>
      <c r="E73" s="8">
        <v>0</v>
      </c>
      <c r="F73" s="8">
        <v>0</v>
      </c>
      <c r="G73" s="9">
        <f t="shared" si="2"/>
        <v>0</v>
      </c>
      <c r="H73" s="8">
        <v>0</v>
      </c>
    </row>
    <row r="74" spans="1:8" ht="49.5" customHeight="1" hidden="1">
      <c r="A74" s="22" t="s">
        <v>109</v>
      </c>
      <c r="B74" s="22" t="s">
        <v>110</v>
      </c>
      <c r="C74" s="8"/>
      <c r="D74" s="9">
        <f t="shared" si="4"/>
        <v>0</v>
      </c>
      <c r="E74" s="8"/>
      <c r="F74" s="8"/>
      <c r="G74" s="9">
        <f t="shared" si="2"/>
        <v>0</v>
      </c>
      <c r="H74" s="8"/>
    </row>
    <row r="75" spans="1:8" ht="39.75" customHeight="1">
      <c r="A75" s="22" t="s">
        <v>180</v>
      </c>
      <c r="B75" s="22" t="s">
        <v>111</v>
      </c>
      <c r="C75" s="8">
        <v>639600</v>
      </c>
      <c r="D75" s="9">
        <f t="shared" si="4"/>
        <v>50400</v>
      </c>
      <c r="E75" s="8">
        <v>690000</v>
      </c>
      <c r="F75" s="8">
        <v>705000</v>
      </c>
      <c r="G75" s="9">
        <f t="shared" si="2"/>
        <v>0</v>
      </c>
      <c r="H75" s="8">
        <v>705000</v>
      </c>
    </row>
    <row r="76" spans="1:8" ht="39.75" customHeight="1">
      <c r="A76" s="20" t="s">
        <v>53</v>
      </c>
      <c r="B76" s="20" t="s">
        <v>73</v>
      </c>
      <c r="C76" s="10">
        <f>C77+C78+C79+C80+C81+C82+C83+C84+C85+C86</f>
        <v>600000</v>
      </c>
      <c r="D76" s="9">
        <f t="shared" si="4"/>
        <v>0</v>
      </c>
      <c r="E76" s="10">
        <f>E77+E78+E79+E80+E81+E82+E83+E84+E85+E86</f>
        <v>600000</v>
      </c>
      <c r="F76" s="10">
        <f>F77+F78+F79+F80+F81+F82+F83+F84+F85+F86</f>
        <v>600000</v>
      </c>
      <c r="G76" s="9">
        <f t="shared" si="2"/>
        <v>0</v>
      </c>
      <c r="H76" s="10">
        <f>H77+H78+H79+H80+H81+H82+H83+H84+H85+H86</f>
        <v>600000</v>
      </c>
    </row>
    <row r="77" spans="1:8" ht="39.75" customHeight="1" hidden="1">
      <c r="A77" s="22" t="s">
        <v>54</v>
      </c>
      <c r="B77" s="22" t="s">
        <v>74</v>
      </c>
      <c r="C77" s="9"/>
      <c r="D77" s="9">
        <f t="shared" si="4"/>
        <v>0</v>
      </c>
      <c r="E77" s="9"/>
      <c r="F77" s="9"/>
      <c r="G77" s="9">
        <f t="shared" si="2"/>
        <v>0</v>
      </c>
      <c r="H77" s="9"/>
    </row>
    <row r="78" spans="1:8" ht="101.25" customHeight="1" hidden="1">
      <c r="A78" s="22" t="s">
        <v>112</v>
      </c>
      <c r="B78" s="22" t="s">
        <v>113</v>
      </c>
      <c r="C78" s="9">
        <v>0</v>
      </c>
      <c r="D78" s="9">
        <f t="shared" si="4"/>
        <v>0</v>
      </c>
      <c r="E78" s="9">
        <v>0</v>
      </c>
      <c r="F78" s="9">
        <v>0</v>
      </c>
      <c r="G78" s="9">
        <f t="shared" si="2"/>
        <v>0</v>
      </c>
      <c r="H78" s="9">
        <v>0</v>
      </c>
    </row>
    <row r="79" spans="1:8" ht="99.75" customHeight="1" hidden="1">
      <c r="A79" s="22" t="s">
        <v>114</v>
      </c>
      <c r="B79" s="26" t="s">
        <v>115</v>
      </c>
      <c r="C79" s="9">
        <v>0</v>
      </c>
      <c r="D79" s="9">
        <f aca="true" t="shared" si="5" ref="D79:D109">E79-C79</f>
        <v>0</v>
      </c>
      <c r="E79" s="9">
        <v>0</v>
      </c>
      <c r="F79" s="9">
        <v>0</v>
      </c>
      <c r="G79" s="9">
        <f t="shared" si="2"/>
        <v>0</v>
      </c>
      <c r="H79" s="9">
        <v>0</v>
      </c>
    </row>
    <row r="80" spans="1:8" ht="105" customHeight="1" hidden="1">
      <c r="A80" s="22" t="s">
        <v>116</v>
      </c>
      <c r="B80" s="22" t="s">
        <v>117</v>
      </c>
      <c r="C80" s="9"/>
      <c r="D80" s="9">
        <f t="shared" si="5"/>
        <v>0</v>
      </c>
      <c r="E80" s="9"/>
      <c r="F80" s="9"/>
      <c r="G80" s="9">
        <f t="shared" si="2"/>
        <v>0</v>
      </c>
      <c r="H80" s="9"/>
    </row>
    <row r="81" spans="1:8" ht="105" customHeight="1" hidden="1">
      <c r="A81" s="22" t="s">
        <v>118</v>
      </c>
      <c r="B81" s="26" t="s">
        <v>119</v>
      </c>
      <c r="C81" s="9"/>
      <c r="D81" s="9">
        <f t="shared" si="5"/>
        <v>0</v>
      </c>
      <c r="E81" s="9"/>
      <c r="F81" s="9"/>
      <c r="G81" s="9">
        <f t="shared" si="2"/>
        <v>0</v>
      </c>
      <c r="H81" s="9"/>
    </row>
    <row r="82" spans="1:8" ht="90" customHeight="1" hidden="1">
      <c r="A82" s="22" t="s">
        <v>55</v>
      </c>
      <c r="B82" s="26" t="s">
        <v>75</v>
      </c>
      <c r="C82" s="9"/>
      <c r="D82" s="9">
        <f t="shared" si="5"/>
        <v>0</v>
      </c>
      <c r="E82" s="9"/>
      <c r="F82" s="9"/>
      <c r="G82" s="9">
        <f t="shared" si="2"/>
        <v>0</v>
      </c>
      <c r="H82" s="9"/>
    </row>
    <row r="83" spans="1:8" ht="90" customHeight="1" hidden="1">
      <c r="A83" s="22" t="s">
        <v>56</v>
      </c>
      <c r="B83" s="26" t="s">
        <v>76</v>
      </c>
      <c r="C83" s="9"/>
      <c r="D83" s="9">
        <f t="shared" si="5"/>
        <v>0</v>
      </c>
      <c r="E83" s="9"/>
      <c r="F83" s="9"/>
      <c r="G83" s="9">
        <f t="shared" si="2"/>
        <v>0</v>
      </c>
      <c r="H83" s="9"/>
    </row>
    <row r="84" spans="1:8" ht="60" customHeight="1" hidden="1">
      <c r="A84" s="22" t="s">
        <v>57</v>
      </c>
      <c r="B84" s="22" t="s">
        <v>77</v>
      </c>
      <c r="C84" s="9"/>
      <c r="D84" s="9">
        <f t="shared" si="5"/>
        <v>0</v>
      </c>
      <c r="E84" s="9"/>
      <c r="F84" s="9"/>
      <c r="G84" s="9">
        <f t="shared" si="2"/>
        <v>0</v>
      </c>
      <c r="H84" s="9"/>
    </row>
    <row r="85" spans="1:8" ht="78" customHeight="1">
      <c r="A85" s="22" t="s">
        <v>169</v>
      </c>
      <c r="B85" s="22" t="s">
        <v>170</v>
      </c>
      <c r="C85" s="8">
        <v>600000</v>
      </c>
      <c r="D85" s="9">
        <f t="shared" si="5"/>
        <v>0</v>
      </c>
      <c r="E85" s="8">
        <v>600000</v>
      </c>
      <c r="F85" s="8">
        <v>600000</v>
      </c>
      <c r="G85" s="9">
        <f aca="true" t="shared" si="6" ref="G85:G157">H85-F85</f>
        <v>0</v>
      </c>
      <c r="H85" s="8">
        <v>600000</v>
      </c>
    </row>
    <row r="86" spans="1:8" ht="60" customHeight="1" hidden="1">
      <c r="A86" s="22" t="s">
        <v>58</v>
      </c>
      <c r="B86" s="22" t="s">
        <v>120</v>
      </c>
      <c r="C86" s="9"/>
      <c r="D86" s="9">
        <f t="shared" si="5"/>
        <v>0</v>
      </c>
      <c r="E86" s="9"/>
      <c r="F86" s="9"/>
      <c r="G86" s="9">
        <f t="shared" si="6"/>
        <v>0</v>
      </c>
      <c r="H86" s="9"/>
    </row>
    <row r="87" spans="1:8" ht="36" customHeight="1" hidden="1">
      <c r="A87" s="20" t="s">
        <v>59</v>
      </c>
      <c r="B87" s="20" t="s">
        <v>78</v>
      </c>
      <c r="C87" s="10">
        <f>C88</f>
        <v>0</v>
      </c>
      <c r="D87" s="9">
        <f t="shared" si="5"/>
        <v>0</v>
      </c>
      <c r="E87" s="10">
        <f>E88</f>
        <v>0</v>
      </c>
      <c r="F87" s="10">
        <f>F88</f>
        <v>0</v>
      </c>
      <c r="G87" s="9">
        <f t="shared" si="6"/>
        <v>0</v>
      </c>
      <c r="H87" s="10">
        <f>H88</f>
        <v>0</v>
      </c>
    </row>
    <row r="88" spans="1:8" ht="36" customHeight="1" hidden="1">
      <c r="A88" s="22" t="s">
        <v>60</v>
      </c>
      <c r="B88" s="22" t="s">
        <v>79</v>
      </c>
      <c r="C88" s="9"/>
      <c r="D88" s="9">
        <f t="shared" si="5"/>
        <v>0</v>
      </c>
      <c r="E88" s="9"/>
      <c r="F88" s="9"/>
      <c r="G88" s="9">
        <f t="shared" si="6"/>
        <v>0</v>
      </c>
      <c r="H88" s="9"/>
    </row>
    <row r="89" spans="1:8" ht="30" customHeight="1">
      <c r="A89" s="20" t="s">
        <v>61</v>
      </c>
      <c r="B89" s="21" t="s">
        <v>80</v>
      </c>
      <c r="C89" s="10">
        <f>C90+C91+C92+C93+C94+C95+C97+C98</f>
        <v>268750</v>
      </c>
      <c r="D89" s="9">
        <f t="shared" si="5"/>
        <v>647300</v>
      </c>
      <c r="E89" s="10">
        <f>E90+E91+E92+E93+E94+E95+E96+E97+E98+E99+E100+E101+E102+E103+E104+E105+E106+E107+E108+E109</f>
        <v>916050</v>
      </c>
      <c r="F89" s="10">
        <f>F90+F91+F92+F93+F94+F95+F96+F97+F98+F99+F100+F101+F102+F103+F104+F105+F106+F107+F108+F109</f>
        <v>916050</v>
      </c>
      <c r="G89" s="9">
        <f t="shared" si="6"/>
        <v>0</v>
      </c>
      <c r="H89" s="10">
        <f>H90+H91+H92+H93+H94+H95+H96+H97+H98+H99+H100+H101+H102+H103+H104+H105+H106+H107+H108+H109</f>
        <v>916050</v>
      </c>
    </row>
    <row r="90" spans="1:8" ht="86.25" customHeight="1">
      <c r="A90" s="22" t="s">
        <v>242</v>
      </c>
      <c r="B90" s="26" t="s">
        <v>243</v>
      </c>
      <c r="C90" s="8">
        <v>201850</v>
      </c>
      <c r="D90" s="9">
        <f t="shared" si="5"/>
        <v>0</v>
      </c>
      <c r="E90" s="8">
        <v>201850</v>
      </c>
      <c r="F90" s="8">
        <v>201850</v>
      </c>
      <c r="G90" s="9">
        <f t="shared" si="6"/>
        <v>0</v>
      </c>
      <c r="H90" s="8">
        <v>201850</v>
      </c>
    </row>
    <row r="91" spans="1:8" ht="99.75" customHeight="1">
      <c r="A91" s="22" t="s">
        <v>244</v>
      </c>
      <c r="B91" s="26" t="s">
        <v>245</v>
      </c>
      <c r="C91" s="8">
        <v>14000</v>
      </c>
      <c r="D91" s="9">
        <f t="shared" si="5"/>
        <v>-2000</v>
      </c>
      <c r="E91" s="8">
        <v>12000</v>
      </c>
      <c r="F91" s="8">
        <v>12000</v>
      </c>
      <c r="G91" s="9">
        <f t="shared" si="6"/>
        <v>0</v>
      </c>
      <c r="H91" s="8">
        <v>12000</v>
      </c>
    </row>
    <row r="92" spans="1:8" ht="113.25" customHeight="1">
      <c r="A92" s="22" t="s">
        <v>246</v>
      </c>
      <c r="B92" s="26" t="s">
        <v>247</v>
      </c>
      <c r="C92" s="8">
        <v>1900</v>
      </c>
      <c r="D92" s="9">
        <f t="shared" si="5"/>
        <v>1100</v>
      </c>
      <c r="E92" s="8">
        <v>3000</v>
      </c>
      <c r="F92" s="8">
        <v>3000</v>
      </c>
      <c r="G92" s="9">
        <f t="shared" si="6"/>
        <v>0</v>
      </c>
      <c r="H92" s="8">
        <v>3000</v>
      </c>
    </row>
    <row r="93" spans="1:8" ht="100.5" customHeight="1" hidden="1">
      <c r="A93" s="22" t="s">
        <v>248</v>
      </c>
      <c r="B93" s="26" t="s">
        <v>249</v>
      </c>
      <c r="C93" s="8">
        <v>0</v>
      </c>
      <c r="D93" s="9">
        <f t="shared" si="5"/>
        <v>0</v>
      </c>
      <c r="E93" s="8">
        <v>0</v>
      </c>
      <c r="F93" s="8">
        <v>0</v>
      </c>
      <c r="G93" s="9">
        <f t="shared" si="6"/>
        <v>0</v>
      </c>
      <c r="H93" s="8">
        <v>0</v>
      </c>
    </row>
    <row r="94" spans="1:8" ht="98.25" customHeight="1">
      <c r="A94" s="22" t="s">
        <v>250</v>
      </c>
      <c r="B94" s="26" t="s">
        <v>251</v>
      </c>
      <c r="C94" s="8">
        <v>24000</v>
      </c>
      <c r="D94" s="9">
        <f t="shared" si="5"/>
        <v>-3000</v>
      </c>
      <c r="E94" s="8">
        <v>21000</v>
      </c>
      <c r="F94" s="8">
        <v>21000</v>
      </c>
      <c r="G94" s="9">
        <f t="shared" si="6"/>
        <v>0</v>
      </c>
      <c r="H94" s="8">
        <v>21000</v>
      </c>
    </row>
    <row r="95" spans="1:8" ht="93" customHeight="1" hidden="1">
      <c r="A95" s="22" t="s">
        <v>324</v>
      </c>
      <c r="B95" s="26" t="s">
        <v>252</v>
      </c>
      <c r="C95" s="8">
        <v>0</v>
      </c>
      <c r="D95" s="9">
        <f t="shared" si="5"/>
        <v>0</v>
      </c>
      <c r="E95" s="8">
        <v>0</v>
      </c>
      <c r="F95" s="8">
        <v>0</v>
      </c>
      <c r="G95" s="9">
        <f t="shared" si="6"/>
        <v>0</v>
      </c>
      <c r="H95" s="8">
        <v>0</v>
      </c>
    </row>
    <row r="96" spans="1:8" ht="93" customHeight="1">
      <c r="A96" s="22" t="s">
        <v>330</v>
      </c>
      <c r="B96" s="26" t="s">
        <v>252</v>
      </c>
      <c r="C96" s="8"/>
      <c r="D96" s="9">
        <f t="shared" si="5"/>
        <v>2000</v>
      </c>
      <c r="E96" s="8">
        <v>2000</v>
      </c>
      <c r="F96" s="8">
        <v>2000</v>
      </c>
      <c r="G96" s="9">
        <f t="shared" si="6"/>
        <v>0</v>
      </c>
      <c r="H96" s="8">
        <v>2000</v>
      </c>
    </row>
    <row r="97" spans="1:8" ht="84" customHeight="1">
      <c r="A97" s="22" t="s">
        <v>294</v>
      </c>
      <c r="B97" s="26" t="s">
        <v>295</v>
      </c>
      <c r="C97" s="8">
        <v>5000</v>
      </c>
      <c r="D97" s="9">
        <f t="shared" si="5"/>
        <v>-5000</v>
      </c>
      <c r="E97" s="8">
        <v>0</v>
      </c>
      <c r="F97" s="8">
        <v>0</v>
      </c>
      <c r="G97" s="9">
        <f t="shared" si="6"/>
        <v>0</v>
      </c>
      <c r="H97" s="8">
        <v>0</v>
      </c>
    </row>
    <row r="98" spans="1:8" ht="81" customHeight="1">
      <c r="A98" s="22" t="s">
        <v>296</v>
      </c>
      <c r="B98" s="26" t="s">
        <v>297</v>
      </c>
      <c r="C98" s="8">
        <v>22000</v>
      </c>
      <c r="D98" s="9">
        <f t="shared" si="5"/>
        <v>-22000</v>
      </c>
      <c r="E98" s="8">
        <v>0</v>
      </c>
      <c r="F98" s="8">
        <v>0</v>
      </c>
      <c r="G98" s="9">
        <f t="shared" si="6"/>
        <v>0</v>
      </c>
      <c r="H98" s="8">
        <v>0</v>
      </c>
    </row>
    <row r="99" spans="1:8" ht="96" customHeight="1">
      <c r="A99" s="22" t="s">
        <v>333</v>
      </c>
      <c r="B99" s="26" t="s">
        <v>245</v>
      </c>
      <c r="C99" s="10"/>
      <c r="D99" s="9">
        <f t="shared" si="5"/>
        <v>30900</v>
      </c>
      <c r="E99" s="8">
        <v>30900</v>
      </c>
      <c r="F99" s="8">
        <v>30900</v>
      </c>
      <c r="G99" s="9">
        <f t="shared" si="6"/>
        <v>0</v>
      </c>
      <c r="H99" s="8">
        <v>30900</v>
      </c>
    </row>
    <row r="100" spans="1:8" ht="108" customHeight="1">
      <c r="A100" s="22" t="s">
        <v>334</v>
      </c>
      <c r="B100" s="26" t="s">
        <v>247</v>
      </c>
      <c r="C100" s="10"/>
      <c r="D100" s="9">
        <f t="shared" si="5"/>
        <v>49800</v>
      </c>
      <c r="E100" s="8">
        <v>49800</v>
      </c>
      <c r="F100" s="8">
        <v>49800</v>
      </c>
      <c r="G100" s="9">
        <f t="shared" si="6"/>
        <v>0</v>
      </c>
      <c r="H100" s="8">
        <v>49800</v>
      </c>
    </row>
    <row r="101" spans="1:8" ht="108" customHeight="1">
      <c r="A101" s="22" t="s">
        <v>335</v>
      </c>
      <c r="B101" s="26" t="s">
        <v>249</v>
      </c>
      <c r="C101" s="10"/>
      <c r="D101" s="9">
        <f t="shared" si="5"/>
        <v>9600</v>
      </c>
      <c r="E101" s="8">
        <v>9600</v>
      </c>
      <c r="F101" s="8">
        <v>9600</v>
      </c>
      <c r="G101" s="9">
        <f t="shared" si="6"/>
        <v>0</v>
      </c>
      <c r="H101" s="8">
        <v>9600</v>
      </c>
    </row>
    <row r="102" spans="1:8" ht="108" customHeight="1">
      <c r="A102" s="22" t="s">
        <v>336</v>
      </c>
      <c r="B102" s="26" t="s">
        <v>337</v>
      </c>
      <c r="C102" s="10"/>
      <c r="D102" s="9">
        <f t="shared" si="5"/>
        <v>27900</v>
      </c>
      <c r="E102" s="8">
        <v>27900</v>
      </c>
      <c r="F102" s="8">
        <v>27900</v>
      </c>
      <c r="G102" s="9">
        <f t="shared" si="6"/>
        <v>0</v>
      </c>
      <c r="H102" s="8">
        <v>27900</v>
      </c>
    </row>
    <row r="103" spans="1:8" ht="108" customHeight="1">
      <c r="A103" s="22" t="s">
        <v>338</v>
      </c>
      <c r="B103" s="26" t="s">
        <v>339</v>
      </c>
      <c r="C103" s="10"/>
      <c r="D103" s="9">
        <f t="shared" si="5"/>
        <v>500</v>
      </c>
      <c r="E103" s="8">
        <v>500</v>
      </c>
      <c r="F103" s="8">
        <v>500</v>
      </c>
      <c r="G103" s="9">
        <f t="shared" si="6"/>
        <v>0</v>
      </c>
      <c r="H103" s="8">
        <v>500</v>
      </c>
    </row>
    <row r="104" spans="1:8" ht="108" customHeight="1">
      <c r="A104" s="22" t="s">
        <v>340</v>
      </c>
      <c r="B104" s="26" t="s">
        <v>341</v>
      </c>
      <c r="C104" s="10"/>
      <c r="D104" s="9">
        <f t="shared" si="5"/>
        <v>43300</v>
      </c>
      <c r="E104" s="8">
        <v>43300</v>
      </c>
      <c r="F104" s="8">
        <v>43300</v>
      </c>
      <c r="G104" s="9">
        <f t="shared" si="6"/>
        <v>0</v>
      </c>
      <c r="H104" s="8">
        <v>43300</v>
      </c>
    </row>
    <row r="105" spans="1:8" ht="108" customHeight="1">
      <c r="A105" s="22" t="s">
        <v>342</v>
      </c>
      <c r="B105" s="26" t="s">
        <v>343</v>
      </c>
      <c r="C105" s="10"/>
      <c r="D105" s="9">
        <f t="shared" si="5"/>
        <v>14900</v>
      </c>
      <c r="E105" s="8">
        <v>14900</v>
      </c>
      <c r="F105" s="8">
        <v>14900</v>
      </c>
      <c r="G105" s="9">
        <f t="shared" si="6"/>
        <v>0</v>
      </c>
      <c r="H105" s="8">
        <v>14900</v>
      </c>
    </row>
    <row r="106" spans="1:8" ht="108" customHeight="1">
      <c r="A106" s="22" t="s">
        <v>344</v>
      </c>
      <c r="B106" s="26" t="s">
        <v>345</v>
      </c>
      <c r="C106" s="10"/>
      <c r="D106" s="9">
        <f t="shared" si="5"/>
        <v>8000</v>
      </c>
      <c r="E106" s="8">
        <v>8000</v>
      </c>
      <c r="F106" s="8">
        <v>8000</v>
      </c>
      <c r="G106" s="9">
        <f t="shared" si="6"/>
        <v>0</v>
      </c>
      <c r="H106" s="8">
        <v>8000</v>
      </c>
    </row>
    <row r="107" spans="1:8" ht="108" customHeight="1">
      <c r="A107" s="22" t="s">
        <v>346</v>
      </c>
      <c r="B107" s="26" t="s">
        <v>347</v>
      </c>
      <c r="C107" s="10"/>
      <c r="D107" s="9">
        <f t="shared" si="5"/>
        <v>45000</v>
      </c>
      <c r="E107" s="8">
        <v>45000</v>
      </c>
      <c r="F107" s="8">
        <v>45000</v>
      </c>
      <c r="G107" s="9">
        <f t="shared" si="6"/>
        <v>0</v>
      </c>
      <c r="H107" s="8">
        <v>45000</v>
      </c>
    </row>
    <row r="108" spans="1:8" ht="108" customHeight="1">
      <c r="A108" s="22" t="s">
        <v>348</v>
      </c>
      <c r="B108" s="26" t="s">
        <v>252</v>
      </c>
      <c r="C108" s="10"/>
      <c r="D108" s="9">
        <f t="shared" si="5"/>
        <v>246300</v>
      </c>
      <c r="E108" s="8">
        <v>246300</v>
      </c>
      <c r="F108" s="8">
        <v>246300</v>
      </c>
      <c r="G108" s="9">
        <f t="shared" si="6"/>
        <v>0</v>
      </c>
      <c r="H108" s="8">
        <v>246300</v>
      </c>
    </row>
    <row r="109" spans="1:8" ht="127.5" customHeight="1">
      <c r="A109" s="22" t="s">
        <v>331</v>
      </c>
      <c r="B109" s="26" t="s">
        <v>332</v>
      </c>
      <c r="C109" s="10"/>
      <c r="D109" s="9">
        <f t="shared" si="5"/>
        <v>200000</v>
      </c>
      <c r="E109" s="8">
        <v>200000</v>
      </c>
      <c r="F109" s="8">
        <v>200000</v>
      </c>
      <c r="G109" s="9">
        <f t="shared" si="6"/>
        <v>0</v>
      </c>
      <c r="H109" s="8">
        <v>200000</v>
      </c>
    </row>
    <row r="110" spans="1:8" ht="36" customHeight="1" hidden="1">
      <c r="A110" s="20" t="s">
        <v>62</v>
      </c>
      <c r="B110" s="21" t="s">
        <v>82</v>
      </c>
      <c r="C110" s="10">
        <f>C111+C112</f>
        <v>0</v>
      </c>
      <c r="D110" s="9">
        <f aca="true" t="shared" si="7" ref="D110:D129">E110-C110</f>
        <v>0</v>
      </c>
      <c r="E110" s="10">
        <f>E111+E112</f>
        <v>0</v>
      </c>
      <c r="F110" s="10">
        <f>F111+F112</f>
        <v>0</v>
      </c>
      <c r="G110" s="9">
        <f t="shared" si="6"/>
        <v>0</v>
      </c>
      <c r="H110" s="10">
        <f>H111+H112</f>
        <v>0</v>
      </c>
    </row>
    <row r="111" spans="1:8" ht="36" customHeight="1" hidden="1">
      <c r="A111" s="22" t="s">
        <v>63</v>
      </c>
      <c r="B111" s="26" t="s">
        <v>83</v>
      </c>
      <c r="C111" s="10"/>
      <c r="D111" s="9">
        <f t="shared" si="7"/>
        <v>0</v>
      </c>
      <c r="E111" s="10"/>
      <c r="F111" s="10"/>
      <c r="G111" s="9">
        <f t="shared" si="6"/>
        <v>0</v>
      </c>
      <c r="H111" s="10"/>
    </row>
    <row r="112" spans="1:8" ht="36" customHeight="1" hidden="1">
      <c r="A112" s="22" t="s">
        <v>64</v>
      </c>
      <c r="B112" s="26" t="s">
        <v>84</v>
      </c>
      <c r="C112" s="8"/>
      <c r="D112" s="9">
        <f t="shared" si="7"/>
        <v>0</v>
      </c>
      <c r="E112" s="8"/>
      <c r="F112" s="8"/>
      <c r="G112" s="9">
        <f t="shared" si="6"/>
        <v>0</v>
      </c>
      <c r="H112" s="8"/>
    </row>
    <row r="113" spans="1:8" ht="27" customHeight="1">
      <c r="A113" s="20" t="s">
        <v>65</v>
      </c>
      <c r="B113" s="21" t="s">
        <v>85</v>
      </c>
      <c r="C113" s="10">
        <f>C114</f>
        <v>572395068.34</v>
      </c>
      <c r="D113" s="25">
        <f t="shared" si="7"/>
        <v>-42486168.34000003</v>
      </c>
      <c r="E113" s="10">
        <f>E114</f>
        <v>529908900</v>
      </c>
      <c r="F113" s="10">
        <f>F114</f>
        <v>542769300</v>
      </c>
      <c r="G113" s="25">
        <f t="shared" si="6"/>
        <v>0</v>
      </c>
      <c r="H113" s="10">
        <f>H114</f>
        <v>542769300</v>
      </c>
    </row>
    <row r="114" spans="1:8" ht="36" customHeight="1">
      <c r="A114" s="20" t="s">
        <v>312</v>
      </c>
      <c r="B114" s="21" t="s">
        <v>87</v>
      </c>
      <c r="C114" s="10">
        <f>C115+C121+C162+C191</f>
        <v>572395068.34</v>
      </c>
      <c r="D114" s="25">
        <f t="shared" si="7"/>
        <v>-42486168.34000003</v>
      </c>
      <c r="E114" s="10">
        <f>E115+E121+E162+E191</f>
        <v>529908900</v>
      </c>
      <c r="F114" s="10">
        <f>F115+F121+F162+F191</f>
        <v>542769300</v>
      </c>
      <c r="G114" s="25">
        <f t="shared" si="6"/>
        <v>0</v>
      </c>
      <c r="H114" s="10">
        <f>H115+H121+H162+H191</f>
        <v>542769300</v>
      </c>
    </row>
    <row r="115" spans="1:8" ht="36" customHeight="1">
      <c r="A115" s="20" t="s">
        <v>313</v>
      </c>
      <c r="B115" s="21" t="s">
        <v>152</v>
      </c>
      <c r="C115" s="10">
        <f>C116+C118+C119+C120</f>
        <v>151219800</v>
      </c>
      <c r="D115" s="25">
        <f t="shared" si="7"/>
        <v>11355300</v>
      </c>
      <c r="E115" s="10">
        <f>E116+E118+E119+E120</f>
        <v>162575100</v>
      </c>
      <c r="F115" s="10">
        <f>F116+F118+F119+F120</f>
        <v>162575100</v>
      </c>
      <c r="G115" s="25">
        <f t="shared" si="6"/>
        <v>0</v>
      </c>
      <c r="H115" s="10">
        <f>H116+H118+H119+H120</f>
        <v>162575100</v>
      </c>
    </row>
    <row r="116" spans="1:9" ht="45" customHeight="1">
      <c r="A116" s="22" t="s">
        <v>201</v>
      </c>
      <c r="B116" s="26" t="s">
        <v>233</v>
      </c>
      <c r="C116" s="8">
        <f>C117</f>
        <v>151219800</v>
      </c>
      <c r="D116" s="9">
        <f t="shared" si="7"/>
        <v>11355300</v>
      </c>
      <c r="E116" s="8">
        <f>E117</f>
        <v>162575100</v>
      </c>
      <c r="F116" s="8">
        <f>F117</f>
        <v>162575100</v>
      </c>
      <c r="G116" s="9">
        <f t="shared" si="6"/>
        <v>0</v>
      </c>
      <c r="H116" s="8">
        <f>H117</f>
        <v>162575100</v>
      </c>
      <c r="I116" s="1">
        <v>801</v>
      </c>
    </row>
    <row r="117" spans="1:9" ht="63.75" customHeight="1">
      <c r="A117" s="22" t="s">
        <v>201</v>
      </c>
      <c r="B117" s="28" t="s">
        <v>181</v>
      </c>
      <c r="C117" s="8">
        <v>151219800</v>
      </c>
      <c r="D117" s="9">
        <f t="shared" si="7"/>
        <v>11355300</v>
      </c>
      <c r="E117" s="8">
        <v>162575100</v>
      </c>
      <c r="F117" s="8">
        <v>162575100</v>
      </c>
      <c r="G117" s="9">
        <f t="shared" si="6"/>
        <v>0</v>
      </c>
      <c r="H117" s="8">
        <v>162575100</v>
      </c>
      <c r="I117" s="1">
        <v>801</v>
      </c>
    </row>
    <row r="118" spans="1:9" ht="51.75" customHeight="1" hidden="1">
      <c r="A118" s="29" t="s">
        <v>165</v>
      </c>
      <c r="B118" s="26" t="s">
        <v>86</v>
      </c>
      <c r="C118" s="8"/>
      <c r="D118" s="9">
        <f t="shared" si="7"/>
        <v>0</v>
      </c>
      <c r="E118" s="8"/>
      <c r="F118" s="8"/>
      <c r="G118" s="9">
        <f t="shared" si="6"/>
        <v>0</v>
      </c>
      <c r="H118" s="8"/>
      <c r="I118" s="1">
        <v>2901</v>
      </c>
    </row>
    <row r="119" spans="1:8" ht="56.25" customHeight="1" hidden="1">
      <c r="A119" s="22" t="s">
        <v>136</v>
      </c>
      <c r="B119" s="26" t="s">
        <v>137</v>
      </c>
      <c r="C119" s="8"/>
      <c r="D119" s="9">
        <f t="shared" si="7"/>
        <v>0</v>
      </c>
      <c r="E119" s="8"/>
      <c r="F119" s="8"/>
      <c r="G119" s="9">
        <f t="shared" si="6"/>
        <v>0</v>
      </c>
      <c r="H119" s="8"/>
    </row>
    <row r="120" spans="1:8" ht="36" customHeight="1" hidden="1">
      <c r="A120" s="22" t="s">
        <v>66</v>
      </c>
      <c r="B120" s="26" t="s">
        <v>125</v>
      </c>
      <c r="C120" s="8">
        <v>0</v>
      </c>
      <c r="D120" s="9">
        <f t="shared" si="7"/>
        <v>0</v>
      </c>
      <c r="E120" s="8">
        <v>0</v>
      </c>
      <c r="F120" s="8">
        <v>0</v>
      </c>
      <c r="G120" s="9">
        <f t="shared" si="6"/>
        <v>0</v>
      </c>
      <c r="H120" s="8">
        <v>0</v>
      </c>
    </row>
    <row r="121" spans="1:9" ht="34.5" customHeight="1">
      <c r="A121" s="20" t="s">
        <v>314</v>
      </c>
      <c r="B121" s="21" t="s">
        <v>138</v>
      </c>
      <c r="C121" s="10">
        <f>C122+C127+C128+C129+C130+C131+C133+C134+C135+C136+C141+C145+C147+C152</f>
        <v>55518415.81</v>
      </c>
      <c r="D121" s="25">
        <f t="shared" si="7"/>
        <v>55028984.19</v>
      </c>
      <c r="E121" s="10">
        <f>E122+E127+E128+E129+E130+E131+E133+E134+E135+E136+E141+E145+E147+E152</f>
        <v>110547400</v>
      </c>
      <c r="F121" s="10">
        <f>F122+F127+F128+F129+F130+F131+F133+F134+F135+F136+F141+F145+F147+F152</f>
        <v>104428600</v>
      </c>
      <c r="G121" s="25">
        <f t="shared" si="6"/>
        <v>0</v>
      </c>
      <c r="H121" s="10">
        <f>H122+H127+H128+H129+H130+H131+H133+H134+H135+H136+H141+H145+H147+H152</f>
        <v>104428600</v>
      </c>
      <c r="I121" s="5"/>
    </row>
    <row r="122" spans="1:8" ht="58.5" customHeight="1" hidden="1">
      <c r="A122" s="29" t="s">
        <v>216</v>
      </c>
      <c r="B122" s="26" t="s">
        <v>175</v>
      </c>
      <c r="C122" s="25">
        <f>C123+C124+C125+C126</f>
        <v>0</v>
      </c>
      <c r="D122" s="9">
        <f t="shared" si="7"/>
        <v>0</v>
      </c>
      <c r="E122" s="25">
        <f>E123+E124+E125+E126</f>
        <v>0</v>
      </c>
      <c r="F122" s="25">
        <f>F123+F124+F125+F126</f>
        <v>0</v>
      </c>
      <c r="G122" s="9">
        <f t="shared" si="6"/>
        <v>0</v>
      </c>
      <c r="H122" s="25">
        <f>H123+H124+H125+H126</f>
        <v>0</v>
      </c>
    </row>
    <row r="123" spans="1:9" ht="77.25" customHeight="1" hidden="1">
      <c r="A123" s="29" t="s">
        <v>216</v>
      </c>
      <c r="B123" s="30" t="s">
        <v>225</v>
      </c>
      <c r="C123" s="9"/>
      <c r="D123" s="9">
        <f t="shared" si="7"/>
        <v>0</v>
      </c>
      <c r="E123" s="9"/>
      <c r="F123" s="9"/>
      <c r="G123" s="9">
        <f t="shared" si="6"/>
        <v>0</v>
      </c>
      <c r="H123" s="9"/>
      <c r="I123" s="1">
        <v>2974</v>
      </c>
    </row>
    <row r="124" spans="1:9" ht="76.5" customHeight="1" hidden="1">
      <c r="A124" s="29" t="s">
        <v>216</v>
      </c>
      <c r="B124" s="26" t="s">
        <v>153</v>
      </c>
      <c r="C124" s="9">
        <v>0</v>
      </c>
      <c r="D124" s="9">
        <f t="shared" si="7"/>
        <v>0</v>
      </c>
      <c r="E124" s="9">
        <v>0</v>
      </c>
      <c r="F124" s="9">
        <v>0</v>
      </c>
      <c r="G124" s="9">
        <f t="shared" si="6"/>
        <v>0</v>
      </c>
      <c r="H124" s="9">
        <v>0</v>
      </c>
      <c r="I124" s="1">
        <v>911</v>
      </c>
    </row>
    <row r="125" spans="1:9" ht="36" customHeight="1" hidden="1">
      <c r="A125" s="29" t="s">
        <v>216</v>
      </c>
      <c r="B125" s="26" t="s">
        <v>154</v>
      </c>
      <c r="C125" s="9">
        <v>0</v>
      </c>
      <c r="D125" s="9">
        <f t="shared" si="7"/>
        <v>0</v>
      </c>
      <c r="E125" s="9">
        <v>0</v>
      </c>
      <c r="F125" s="9">
        <v>0</v>
      </c>
      <c r="G125" s="9">
        <f t="shared" si="6"/>
        <v>0</v>
      </c>
      <c r="H125" s="9">
        <v>0</v>
      </c>
      <c r="I125" s="1">
        <v>912</v>
      </c>
    </row>
    <row r="126" spans="1:9" ht="36" customHeight="1" hidden="1">
      <c r="A126" s="29" t="s">
        <v>216</v>
      </c>
      <c r="B126" s="26" t="s">
        <v>177</v>
      </c>
      <c r="C126" s="9"/>
      <c r="D126" s="9">
        <f t="shared" si="7"/>
        <v>0</v>
      </c>
      <c r="E126" s="9"/>
      <c r="F126" s="9"/>
      <c r="G126" s="9">
        <f t="shared" si="6"/>
        <v>0</v>
      </c>
      <c r="H126" s="9"/>
      <c r="I126" s="1" t="s">
        <v>176</v>
      </c>
    </row>
    <row r="127" spans="1:8" ht="36" customHeight="1" hidden="1">
      <c r="A127" s="22" t="s">
        <v>215</v>
      </c>
      <c r="B127" s="31" t="s">
        <v>214</v>
      </c>
      <c r="C127" s="9"/>
      <c r="D127" s="9">
        <f t="shared" si="7"/>
        <v>0</v>
      </c>
      <c r="E127" s="9"/>
      <c r="F127" s="9"/>
      <c r="G127" s="9">
        <f t="shared" si="6"/>
        <v>0</v>
      </c>
      <c r="H127" s="9"/>
    </row>
    <row r="128" spans="1:9" ht="66" customHeight="1">
      <c r="A128" s="22" t="s">
        <v>253</v>
      </c>
      <c r="B128" s="31" t="s">
        <v>234</v>
      </c>
      <c r="C128" s="9">
        <v>509600</v>
      </c>
      <c r="D128" s="9">
        <f t="shared" si="7"/>
        <v>-509600</v>
      </c>
      <c r="E128" s="9">
        <v>0</v>
      </c>
      <c r="F128" s="9">
        <v>0</v>
      </c>
      <c r="G128" s="9">
        <f t="shared" si="6"/>
        <v>0</v>
      </c>
      <c r="H128" s="9">
        <v>0</v>
      </c>
      <c r="I128" s="6" t="s">
        <v>285</v>
      </c>
    </row>
    <row r="129" spans="1:8" ht="76.5" customHeight="1" hidden="1">
      <c r="A129" s="22" t="s">
        <v>227</v>
      </c>
      <c r="B129" s="32" t="s">
        <v>179</v>
      </c>
      <c r="C129" s="9"/>
      <c r="D129" s="9">
        <f t="shared" si="7"/>
        <v>0</v>
      </c>
      <c r="E129" s="9"/>
      <c r="F129" s="9"/>
      <c r="G129" s="9">
        <f t="shared" si="6"/>
        <v>0</v>
      </c>
      <c r="H129" s="9"/>
    </row>
    <row r="130" spans="1:8" ht="76.5" customHeight="1" hidden="1">
      <c r="A130" s="22" t="s">
        <v>230</v>
      </c>
      <c r="B130" s="33" t="s">
        <v>231</v>
      </c>
      <c r="C130" s="9"/>
      <c r="D130" s="9"/>
      <c r="E130" s="9"/>
      <c r="F130" s="9"/>
      <c r="G130" s="9"/>
      <c r="H130" s="9"/>
    </row>
    <row r="131" spans="1:8" ht="76.5" customHeight="1" hidden="1">
      <c r="A131" s="22" t="s">
        <v>228</v>
      </c>
      <c r="B131" s="34" t="s">
        <v>235</v>
      </c>
      <c r="C131" s="25">
        <f>C132</f>
        <v>0</v>
      </c>
      <c r="D131" s="9"/>
      <c r="E131" s="25">
        <f>E132</f>
        <v>0</v>
      </c>
      <c r="F131" s="25">
        <f>F132</f>
        <v>0</v>
      </c>
      <c r="G131" s="9"/>
      <c r="H131" s="25">
        <f>H132</f>
        <v>0</v>
      </c>
    </row>
    <row r="132" spans="1:8" ht="56.25" customHeight="1" hidden="1">
      <c r="A132" s="22" t="s">
        <v>228</v>
      </c>
      <c r="B132" s="35" t="s">
        <v>226</v>
      </c>
      <c r="C132" s="9">
        <v>0</v>
      </c>
      <c r="D132" s="9"/>
      <c r="E132" s="9">
        <v>0</v>
      </c>
      <c r="F132" s="9">
        <v>0</v>
      </c>
      <c r="G132" s="9"/>
      <c r="H132" s="9">
        <v>0</v>
      </c>
    </row>
    <row r="133" spans="1:9" ht="76.5" customHeight="1">
      <c r="A133" s="22" t="s">
        <v>254</v>
      </c>
      <c r="B133" s="22" t="s">
        <v>255</v>
      </c>
      <c r="C133" s="9">
        <v>14324149.88</v>
      </c>
      <c r="D133" s="9">
        <f>E133-C133</f>
        <v>3314450.119999999</v>
      </c>
      <c r="E133" s="9">
        <v>17638600</v>
      </c>
      <c r="F133" s="9">
        <v>15399600</v>
      </c>
      <c r="G133" s="9">
        <f>H133-F133</f>
        <v>0</v>
      </c>
      <c r="H133" s="9">
        <v>15399600</v>
      </c>
      <c r="I133" s="1" t="s">
        <v>316</v>
      </c>
    </row>
    <row r="134" spans="1:9" ht="66.75" customHeight="1">
      <c r="A134" s="22" t="s">
        <v>256</v>
      </c>
      <c r="B134" s="36" t="s">
        <v>218</v>
      </c>
      <c r="C134" s="9">
        <v>1190653</v>
      </c>
      <c r="D134" s="9">
        <f aca="true" t="shared" si="8" ref="D134:D151">E134-C134</f>
        <v>-28353</v>
      </c>
      <c r="E134" s="9">
        <v>1162300</v>
      </c>
      <c r="F134" s="9">
        <v>1156700</v>
      </c>
      <c r="G134" s="9">
        <f>H134-F134</f>
        <v>0</v>
      </c>
      <c r="H134" s="9">
        <v>1156700</v>
      </c>
      <c r="I134" s="1" t="s">
        <v>286</v>
      </c>
    </row>
    <row r="135" spans="1:9" ht="48" customHeight="1">
      <c r="A135" s="22" t="s">
        <v>257</v>
      </c>
      <c r="B135" s="26" t="s">
        <v>224</v>
      </c>
      <c r="C135" s="9">
        <v>2209876.61</v>
      </c>
      <c r="D135" s="9">
        <f t="shared" si="8"/>
        <v>3458223.39</v>
      </c>
      <c r="E135" s="9">
        <v>5668100</v>
      </c>
      <c r="F135" s="9">
        <v>5660000</v>
      </c>
      <c r="G135" s="9">
        <f>H135-F135</f>
        <v>0</v>
      </c>
      <c r="H135" s="9">
        <v>5660000</v>
      </c>
      <c r="I135" s="1" t="s">
        <v>318</v>
      </c>
    </row>
    <row r="136" spans="1:8" ht="31.5" customHeight="1">
      <c r="A136" s="20" t="s">
        <v>303</v>
      </c>
      <c r="B136" s="21" t="s">
        <v>236</v>
      </c>
      <c r="C136" s="25">
        <f>C137+C138+C139+C140</f>
        <v>108285.48</v>
      </c>
      <c r="D136" s="25">
        <f t="shared" si="8"/>
        <v>15039714.52</v>
      </c>
      <c r="E136" s="25">
        <f>E137+E138+E139+E140</f>
        <v>15148000</v>
      </c>
      <c r="F136" s="25">
        <f>F137+F138+F139+F140</f>
        <v>94000</v>
      </c>
      <c r="G136" s="25">
        <f t="shared" si="6"/>
        <v>0</v>
      </c>
      <c r="H136" s="25">
        <f>H137+H138+H139+H140</f>
        <v>94000</v>
      </c>
    </row>
    <row r="137" spans="1:9" ht="49.5" customHeight="1">
      <c r="A137" s="22" t="s">
        <v>258</v>
      </c>
      <c r="B137" s="35" t="s">
        <v>259</v>
      </c>
      <c r="C137" s="9">
        <v>0</v>
      </c>
      <c r="D137" s="9">
        <f t="shared" si="8"/>
        <v>15053400</v>
      </c>
      <c r="E137" s="9">
        <v>15053400</v>
      </c>
      <c r="F137" s="9">
        <v>0</v>
      </c>
      <c r="G137" s="9">
        <f t="shared" si="6"/>
        <v>0</v>
      </c>
      <c r="H137" s="9">
        <v>0</v>
      </c>
      <c r="I137" s="1" t="s">
        <v>320</v>
      </c>
    </row>
    <row r="138" spans="1:9" ht="63" customHeight="1">
      <c r="A138" s="22" t="s">
        <v>258</v>
      </c>
      <c r="B138" s="22" t="s">
        <v>219</v>
      </c>
      <c r="C138" s="9">
        <v>108285.48</v>
      </c>
      <c r="D138" s="9">
        <f t="shared" si="8"/>
        <v>-13685.479999999996</v>
      </c>
      <c r="E138" s="9">
        <v>94600</v>
      </c>
      <c r="F138" s="9">
        <v>94000</v>
      </c>
      <c r="G138" s="9">
        <f t="shared" si="6"/>
        <v>0</v>
      </c>
      <c r="H138" s="9">
        <v>94000</v>
      </c>
      <c r="I138" s="1" t="s">
        <v>321</v>
      </c>
    </row>
    <row r="139" spans="1:8" ht="45" customHeight="1" hidden="1">
      <c r="A139" s="22" t="s">
        <v>258</v>
      </c>
      <c r="B139" s="22" t="s">
        <v>220</v>
      </c>
      <c r="C139" s="9"/>
      <c r="D139" s="9">
        <f t="shared" si="8"/>
        <v>0</v>
      </c>
      <c r="E139" s="9"/>
      <c r="F139" s="9"/>
      <c r="G139" s="9">
        <f t="shared" si="6"/>
        <v>0</v>
      </c>
      <c r="H139" s="9"/>
    </row>
    <row r="140" spans="1:8" ht="48" customHeight="1" hidden="1">
      <c r="A140" s="22" t="s">
        <v>258</v>
      </c>
      <c r="B140" s="22" t="s">
        <v>221</v>
      </c>
      <c r="C140" s="9"/>
      <c r="D140" s="9">
        <f t="shared" si="8"/>
        <v>0</v>
      </c>
      <c r="E140" s="9"/>
      <c r="F140" s="9"/>
      <c r="G140" s="9">
        <f t="shared" si="6"/>
        <v>0</v>
      </c>
      <c r="H140" s="9"/>
    </row>
    <row r="141" spans="1:8" ht="66" customHeight="1">
      <c r="A141" s="20" t="s">
        <v>302</v>
      </c>
      <c r="B141" s="21" t="s">
        <v>290</v>
      </c>
      <c r="C141" s="25">
        <f>C142+C143+C144</f>
        <v>32180606.06</v>
      </c>
      <c r="D141" s="9">
        <f t="shared" si="8"/>
        <v>-5309806.059999999</v>
      </c>
      <c r="E141" s="25">
        <f>E142+E143+E144</f>
        <v>26870800</v>
      </c>
      <c r="F141" s="25">
        <f>F142+F143+F144</f>
        <v>0</v>
      </c>
      <c r="G141" s="9">
        <f t="shared" si="6"/>
        <v>0</v>
      </c>
      <c r="H141" s="25">
        <f>H142+H143+H144</f>
        <v>0</v>
      </c>
    </row>
    <row r="142" spans="1:11" ht="63" customHeight="1">
      <c r="A142" s="22" t="s">
        <v>301</v>
      </c>
      <c r="B142" s="37" t="s">
        <v>349</v>
      </c>
      <c r="C142" s="9">
        <v>32180606.06</v>
      </c>
      <c r="D142" s="9">
        <f t="shared" si="8"/>
        <v>-5309806.059999999</v>
      </c>
      <c r="E142" s="9">
        <v>26870800</v>
      </c>
      <c r="F142" s="9">
        <v>0</v>
      </c>
      <c r="G142" s="9">
        <f t="shared" si="6"/>
        <v>0</v>
      </c>
      <c r="H142" s="9">
        <v>0</v>
      </c>
      <c r="I142" s="38">
        <v>2.33846404751012E+19</v>
      </c>
      <c r="K142" s="39"/>
    </row>
    <row r="143" spans="1:9" ht="72" customHeight="1" hidden="1">
      <c r="A143" s="22" t="s">
        <v>202</v>
      </c>
      <c r="B143" s="26" t="s">
        <v>178</v>
      </c>
      <c r="C143" s="9"/>
      <c r="D143" s="9">
        <f t="shared" si="8"/>
        <v>0</v>
      </c>
      <c r="E143" s="9"/>
      <c r="F143" s="9"/>
      <c r="G143" s="9">
        <f t="shared" si="6"/>
        <v>0</v>
      </c>
      <c r="H143" s="9"/>
      <c r="I143" s="1">
        <v>2933</v>
      </c>
    </row>
    <row r="144" spans="1:8" ht="55.5" customHeight="1" hidden="1">
      <c r="A144" s="22" t="s">
        <v>202</v>
      </c>
      <c r="B144" s="36" t="s">
        <v>199</v>
      </c>
      <c r="C144" s="9"/>
      <c r="D144" s="9">
        <f t="shared" si="8"/>
        <v>0</v>
      </c>
      <c r="E144" s="9"/>
      <c r="F144" s="9"/>
      <c r="G144" s="9">
        <f t="shared" si="6"/>
        <v>0</v>
      </c>
      <c r="H144" s="9"/>
    </row>
    <row r="145" spans="1:9" ht="43.5" customHeight="1" hidden="1">
      <c r="A145" s="22" t="s">
        <v>212</v>
      </c>
      <c r="B145" s="36" t="s">
        <v>213</v>
      </c>
      <c r="C145" s="9">
        <f>C146</f>
        <v>0</v>
      </c>
      <c r="D145" s="9">
        <f t="shared" si="8"/>
        <v>0</v>
      </c>
      <c r="E145" s="9">
        <f>E146</f>
        <v>0</v>
      </c>
      <c r="F145" s="9">
        <f>F146</f>
        <v>0</v>
      </c>
      <c r="G145" s="9">
        <f t="shared" si="6"/>
        <v>0</v>
      </c>
      <c r="H145" s="9">
        <f>H146</f>
        <v>0</v>
      </c>
      <c r="I145" s="1">
        <v>347</v>
      </c>
    </row>
    <row r="146" spans="1:9" ht="73.5" customHeight="1" hidden="1">
      <c r="A146" s="22" t="s">
        <v>212</v>
      </c>
      <c r="B146" s="40" t="s">
        <v>198</v>
      </c>
      <c r="C146" s="9">
        <v>0</v>
      </c>
      <c r="D146" s="9">
        <f t="shared" si="8"/>
        <v>0</v>
      </c>
      <c r="E146" s="9">
        <v>0</v>
      </c>
      <c r="F146" s="9">
        <v>0</v>
      </c>
      <c r="G146" s="9">
        <f t="shared" si="6"/>
        <v>0</v>
      </c>
      <c r="H146" s="9">
        <v>0</v>
      </c>
      <c r="I146" s="1" t="s">
        <v>223</v>
      </c>
    </row>
    <row r="147" spans="1:9" ht="59.25" customHeight="1">
      <c r="A147" s="22" t="s">
        <v>260</v>
      </c>
      <c r="B147" s="40" t="s">
        <v>232</v>
      </c>
      <c r="C147" s="9">
        <f>C148+C150+C151</f>
        <v>1077244.78</v>
      </c>
      <c r="D147" s="9">
        <f t="shared" si="8"/>
        <v>1009755.22</v>
      </c>
      <c r="E147" s="9">
        <f>E148+E150+E151</f>
        <v>2087000</v>
      </c>
      <c r="F147" s="9">
        <f>F148+F149+F150+F151</f>
        <v>73771700</v>
      </c>
      <c r="G147" s="9">
        <f t="shared" si="6"/>
        <v>0</v>
      </c>
      <c r="H147" s="9">
        <f>H148+H149+H150+H151</f>
        <v>73771700</v>
      </c>
      <c r="I147" s="1" t="s">
        <v>319</v>
      </c>
    </row>
    <row r="148" spans="1:9" ht="62.25" customHeight="1">
      <c r="A148" s="22" t="s">
        <v>260</v>
      </c>
      <c r="B148" s="40" t="s">
        <v>261</v>
      </c>
      <c r="C148" s="9">
        <v>1077244.78</v>
      </c>
      <c r="D148" s="9">
        <f t="shared" si="8"/>
        <v>-1077244.78</v>
      </c>
      <c r="E148" s="9">
        <v>0</v>
      </c>
      <c r="F148" s="9">
        <v>0</v>
      </c>
      <c r="G148" s="9">
        <f t="shared" si="6"/>
        <v>0</v>
      </c>
      <c r="H148" s="9">
        <v>0</v>
      </c>
      <c r="I148" s="1" t="s">
        <v>287</v>
      </c>
    </row>
    <row r="149" spans="1:9" ht="62.25" customHeight="1">
      <c r="A149" s="22" t="s">
        <v>262</v>
      </c>
      <c r="B149" s="40" t="s">
        <v>359</v>
      </c>
      <c r="C149" s="9"/>
      <c r="D149" s="9">
        <f t="shared" si="8"/>
        <v>0</v>
      </c>
      <c r="E149" s="9"/>
      <c r="F149" s="9">
        <v>2036600</v>
      </c>
      <c r="G149" s="9">
        <f t="shared" si="6"/>
        <v>0</v>
      </c>
      <c r="H149" s="9">
        <v>2036600</v>
      </c>
      <c r="I149" s="1" t="s">
        <v>288</v>
      </c>
    </row>
    <row r="150" spans="1:9" ht="79.5" customHeight="1">
      <c r="A150" s="22" t="s">
        <v>260</v>
      </c>
      <c r="B150" s="40" t="s">
        <v>263</v>
      </c>
      <c r="C150" s="9"/>
      <c r="D150" s="9">
        <f t="shared" si="8"/>
        <v>0</v>
      </c>
      <c r="E150" s="9"/>
      <c r="F150" s="9">
        <v>69383700</v>
      </c>
      <c r="G150" s="9">
        <f>H150-F150</f>
        <v>0</v>
      </c>
      <c r="H150" s="9">
        <v>69383700</v>
      </c>
      <c r="I150" s="1" t="s">
        <v>288</v>
      </c>
    </row>
    <row r="151" spans="1:8" ht="62.25" customHeight="1">
      <c r="A151" s="22" t="s">
        <v>260</v>
      </c>
      <c r="B151" s="57" t="s">
        <v>358</v>
      </c>
      <c r="C151" s="9"/>
      <c r="D151" s="9">
        <f t="shared" si="8"/>
        <v>2087000</v>
      </c>
      <c r="E151" s="9">
        <v>2087000</v>
      </c>
      <c r="F151" s="9">
        <v>2351400</v>
      </c>
      <c r="G151" s="9"/>
      <c r="H151" s="9">
        <v>2351400</v>
      </c>
    </row>
    <row r="152" spans="1:8" ht="62.25" customHeight="1">
      <c r="A152" s="41" t="s">
        <v>264</v>
      </c>
      <c r="B152" s="21" t="s">
        <v>94</v>
      </c>
      <c r="C152" s="10">
        <f>C153+C154+C155+C156+C158+C159+C160+C161</f>
        <v>3918000</v>
      </c>
      <c r="D152" s="9">
        <f>E152-C152</f>
        <v>38054600</v>
      </c>
      <c r="E152" s="10">
        <f>E153+E154+E155+E156+E157+E158+E159+E160+E161</f>
        <v>41972600</v>
      </c>
      <c r="F152" s="10">
        <f>F153+F154+F155+F156+F157+F158+F159+F160+F161</f>
        <v>8346600</v>
      </c>
      <c r="G152" s="9">
        <f t="shared" si="6"/>
        <v>0</v>
      </c>
      <c r="H152" s="10">
        <f>H153+H154+H155+H156+H157+H158+H159+H160+H161</f>
        <v>8346600</v>
      </c>
    </row>
    <row r="153" spans="1:9" ht="63" customHeight="1">
      <c r="A153" s="29" t="s">
        <v>265</v>
      </c>
      <c r="B153" s="42" t="s">
        <v>172</v>
      </c>
      <c r="C153" s="9">
        <v>1711500</v>
      </c>
      <c r="D153" s="9">
        <f>E153-C153</f>
        <v>433700</v>
      </c>
      <c r="E153" s="9">
        <v>2145200</v>
      </c>
      <c r="F153" s="9">
        <v>2145200</v>
      </c>
      <c r="G153" s="9">
        <f t="shared" si="6"/>
        <v>0</v>
      </c>
      <c r="H153" s="9">
        <v>2145200</v>
      </c>
      <c r="I153" s="1">
        <v>966</v>
      </c>
    </row>
    <row r="154" spans="1:9" ht="69.75" customHeight="1" hidden="1">
      <c r="A154" s="29" t="s">
        <v>203</v>
      </c>
      <c r="B154" s="42" t="s">
        <v>173</v>
      </c>
      <c r="C154" s="9">
        <v>0</v>
      </c>
      <c r="D154" s="9">
        <f>E154-C154</f>
        <v>0</v>
      </c>
      <c r="E154" s="9">
        <v>0</v>
      </c>
      <c r="F154" s="9">
        <v>0</v>
      </c>
      <c r="G154" s="9">
        <f t="shared" si="6"/>
        <v>0</v>
      </c>
      <c r="H154" s="9">
        <v>0</v>
      </c>
      <c r="I154" s="7">
        <v>981</v>
      </c>
    </row>
    <row r="155" spans="1:9" ht="72.75" customHeight="1">
      <c r="A155" s="29" t="s">
        <v>266</v>
      </c>
      <c r="B155" s="26" t="s">
        <v>222</v>
      </c>
      <c r="C155" s="9">
        <v>9800</v>
      </c>
      <c r="D155" s="9">
        <f>E155-C155</f>
        <v>100</v>
      </c>
      <c r="E155" s="9">
        <v>9900</v>
      </c>
      <c r="F155" s="9">
        <v>9900</v>
      </c>
      <c r="G155" s="9">
        <f t="shared" si="6"/>
        <v>0</v>
      </c>
      <c r="H155" s="9">
        <v>9900</v>
      </c>
      <c r="I155" s="7">
        <v>2904</v>
      </c>
    </row>
    <row r="156" spans="1:9" ht="57" customHeight="1" hidden="1">
      <c r="A156" s="29" t="s">
        <v>203</v>
      </c>
      <c r="B156" s="35" t="s">
        <v>229</v>
      </c>
      <c r="C156" s="9"/>
      <c r="D156" s="9"/>
      <c r="E156" s="9"/>
      <c r="F156" s="9"/>
      <c r="G156" s="9"/>
      <c r="H156" s="9"/>
      <c r="I156" s="7">
        <v>2938</v>
      </c>
    </row>
    <row r="157" spans="1:9" ht="57" customHeight="1">
      <c r="A157" s="29" t="s">
        <v>203</v>
      </c>
      <c r="B157" s="35" t="s">
        <v>229</v>
      </c>
      <c r="C157" s="9"/>
      <c r="D157" s="9">
        <f>E157-C157</f>
        <v>33626000</v>
      </c>
      <c r="E157" s="9">
        <v>33626000</v>
      </c>
      <c r="F157" s="9">
        <v>0</v>
      </c>
      <c r="G157" s="9">
        <f t="shared" si="6"/>
        <v>0</v>
      </c>
      <c r="H157" s="9">
        <v>0</v>
      </c>
      <c r="I157" s="7">
        <v>2938</v>
      </c>
    </row>
    <row r="158" spans="1:9" ht="114" customHeight="1">
      <c r="A158" s="29" t="s">
        <v>266</v>
      </c>
      <c r="B158" s="43" t="s">
        <v>197</v>
      </c>
      <c r="C158" s="9">
        <v>0</v>
      </c>
      <c r="D158" s="9">
        <f>E158-C158</f>
        <v>2500000</v>
      </c>
      <c r="E158" s="9">
        <v>2500000</v>
      </c>
      <c r="F158" s="9">
        <v>2500000</v>
      </c>
      <c r="G158" s="9">
        <f>H158-F158</f>
        <v>0</v>
      </c>
      <c r="H158" s="9">
        <v>2500000</v>
      </c>
      <c r="I158" s="7">
        <v>2975</v>
      </c>
    </row>
    <row r="159" spans="1:9" ht="56.25" customHeight="1" hidden="1">
      <c r="A159" s="29" t="s">
        <v>203</v>
      </c>
      <c r="B159" s="26" t="s">
        <v>166</v>
      </c>
      <c r="C159" s="9"/>
      <c r="D159" s="9"/>
      <c r="E159" s="9"/>
      <c r="F159" s="9"/>
      <c r="G159" s="9"/>
      <c r="H159" s="9"/>
      <c r="I159" s="7"/>
    </row>
    <row r="160" spans="1:9" ht="75" customHeight="1">
      <c r="A160" s="29" t="s">
        <v>265</v>
      </c>
      <c r="B160" s="26" t="s">
        <v>237</v>
      </c>
      <c r="C160" s="9">
        <f>3070700-901000</f>
        <v>2169700</v>
      </c>
      <c r="D160" s="9">
        <f>E160-C160</f>
        <v>1521800</v>
      </c>
      <c r="E160" s="9">
        <v>3691500</v>
      </c>
      <c r="F160" s="9">
        <v>3691500</v>
      </c>
      <c r="G160" s="9">
        <f>H160-F160</f>
        <v>0</v>
      </c>
      <c r="H160" s="9">
        <v>3691500</v>
      </c>
      <c r="I160" s="7">
        <v>2951</v>
      </c>
    </row>
    <row r="161" spans="1:9" ht="94.5" customHeight="1">
      <c r="A161" s="29" t="s">
        <v>266</v>
      </c>
      <c r="B161" s="42" t="s">
        <v>299</v>
      </c>
      <c r="C161" s="9">
        <v>27000</v>
      </c>
      <c r="D161" s="9">
        <f>E161-C161</f>
        <v>-27000</v>
      </c>
      <c r="E161" s="9">
        <v>0</v>
      </c>
      <c r="F161" s="9">
        <v>0</v>
      </c>
      <c r="G161" s="9">
        <f>H161-F161</f>
        <v>0</v>
      </c>
      <c r="H161" s="9">
        <v>0</v>
      </c>
      <c r="I161" s="7">
        <v>995</v>
      </c>
    </row>
    <row r="162" spans="1:8" ht="36" customHeight="1">
      <c r="A162" s="20" t="s">
        <v>267</v>
      </c>
      <c r="B162" s="21" t="s">
        <v>155</v>
      </c>
      <c r="C162" s="10">
        <f>C163+C173+C178+C180+C181+C183+C185+C186+C187+C188+C190+C189</f>
        <v>297340800</v>
      </c>
      <c r="D162" s="25">
        <f aca="true" t="shared" si="9" ref="D162:D185">E162-C162</f>
        <v>-65987500</v>
      </c>
      <c r="E162" s="10">
        <f>E163+E173+E178+E180+E181+E183+E185+E186+E187+E188+E190+E189</f>
        <v>231353300</v>
      </c>
      <c r="F162" s="10">
        <f>F163+F173+F178+F180+F181+F183+F185+F186+F187+F188+F190+F189</f>
        <v>250332500</v>
      </c>
      <c r="G162" s="25">
        <f aca="true" t="shared" si="10" ref="G162:G199">H162-F162</f>
        <v>0</v>
      </c>
      <c r="H162" s="10">
        <f>H163+H173+H178+H180+H181+H183+H185+H186+H187+H188+H190+H189</f>
        <v>250332500</v>
      </c>
    </row>
    <row r="163" spans="1:8" ht="45.75" customHeight="1">
      <c r="A163" s="29" t="s">
        <v>268</v>
      </c>
      <c r="B163" s="26" t="s">
        <v>96</v>
      </c>
      <c r="C163" s="8">
        <f>C164+C165+C166+C167+C168+C169+C170+C171+C172+C174+C175+C176+C177</f>
        <v>285591300</v>
      </c>
      <c r="D163" s="9">
        <f t="shared" si="9"/>
        <v>-70865200</v>
      </c>
      <c r="E163" s="8">
        <f>E164+E165+E166+E167+E168+E169+E170+E171+E172+E174+E175+E176+E177</f>
        <v>214726100</v>
      </c>
      <c r="F163" s="8">
        <f>F164+F165+F166+F167+F168+F169+F170+F171+F172+F174+F175+F176+F177</f>
        <v>236208000</v>
      </c>
      <c r="G163" s="9">
        <f t="shared" si="10"/>
        <v>0</v>
      </c>
      <c r="H163" s="8">
        <f>H164+H165+H166+H167+H168+H169+H170+H171+H172+H174+H175+H176+H177</f>
        <v>236208000</v>
      </c>
    </row>
    <row r="164" spans="1:9" ht="153.75" customHeight="1">
      <c r="A164" s="29" t="s">
        <v>269</v>
      </c>
      <c r="B164" s="44" t="s">
        <v>184</v>
      </c>
      <c r="C164" s="9">
        <f>34363300+239467500</f>
        <v>273830800</v>
      </c>
      <c r="D164" s="9">
        <f t="shared" si="9"/>
        <v>-71522100</v>
      </c>
      <c r="E164" s="9">
        <v>202308700</v>
      </c>
      <c r="F164" s="9">
        <v>223790600</v>
      </c>
      <c r="G164" s="9">
        <f t="shared" si="10"/>
        <v>0</v>
      </c>
      <c r="H164" s="9">
        <v>223790600</v>
      </c>
      <c r="I164" s="1">
        <v>934</v>
      </c>
    </row>
    <row r="165" spans="1:9" ht="145.5" customHeight="1" hidden="1">
      <c r="A165" s="29" t="s">
        <v>204</v>
      </c>
      <c r="B165" s="44" t="s">
        <v>171</v>
      </c>
      <c r="C165" s="9"/>
      <c r="D165" s="9">
        <f t="shared" si="9"/>
        <v>0</v>
      </c>
      <c r="E165" s="9"/>
      <c r="F165" s="9"/>
      <c r="G165" s="9">
        <f t="shared" si="10"/>
        <v>0</v>
      </c>
      <c r="H165" s="9"/>
      <c r="I165" s="1">
        <v>937</v>
      </c>
    </row>
    <row r="166" spans="1:9" ht="61.5" customHeight="1">
      <c r="A166" s="29" t="s">
        <v>270</v>
      </c>
      <c r="B166" s="44" t="s">
        <v>187</v>
      </c>
      <c r="C166" s="9">
        <f>58200+7300</f>
        <v>65500</v>
      </c>
      <c r="D166" s="9">
        <f t="shared" si="9"/>
        <v>14800</v>
      </c>
      <c r="E166" s="9">
        <v>80300</v>
      </c>
      <c r="F166" s="9">
        <v>80300</v>
      </c>
      <c r="G166" s="9">
        <f t="shared" si="10"/>
        <v>0</v>
      </c>
      <c r="H166" s="9">
        <v>80300</v>
      </c>
      <c r="I166" s="1">
        <v>967</v>
      </c>
    </row>
    <row r="167" spans="1:9" ht="84" customHeight="1">
      <c r="A167" s="29" t="s">
        <v>270</v>
      </c>
      <c r="B167" s="26" t="s">
        <v>188</v>
      </c>
      <c r="C167" s="9">
        <f>237700+12500</f>
        <v>250200</v>
      </c>
      <c r="D167" s="9">
        <f t="shared" si="9"/>
        <v>47700</v>
      </c>
      <c r="E167" s="9">
        <v>297900</v>
      </c>
      <c r="F167" s="9">
        <v>297900</v>
      </c>
      <c r="G167" s="9">
        <f t="shared" si="10"/>
        <v>0</v>
      </c>
      <c r="H167" s="9">
        <v>297900</v>
      </c>
      <c r="I167" s="1">
        <v>955</v>
      </c>
    </row>
    <row r="168" spans="1:9" ht="94.5" customHeight="1">
      <c r="A168" s="29" t="s">
        <v>270</v>
      </c>
      <c r="B168" s="45" t="s">
        <v>185</v>
      </c>
      <c r="C168" s="9">
        <f>880100-42500</f>
        <v>837600</v>
      </c>
      <c r="D168" s="9">
        <f t="shared" si="9"/>
        <v>20500</v>
      </c>
      <c r="E168" s="9">
        <v>858100</v>
      </c>
      <c r="F168" s="9">
        <v>858100</v>
      </c>
      <c r="G168" s="9">
        <f t="shared" si="10"/>
        <v>0</v>
      </c>
      <c r="H168" s="9">
        <v>858100</v>
      </c>
      <c r="I168" s="1">
        <v>940</v>
      </c>
    </row>
    <row r="169" spans="1:9" ht="68.25" customHeight="1">
      <c r="A169" s="29" t="s">
        <v>270</v>
      </c>
      <c r="B169" s="44" t="s">
        <v>186</v>
      </c>
      <c r="C169" s="9">
        <v>1387000</v>
      </c>
      <c r="D169" s="9">
        <f t="shared" si="9"/>
        <v>143000</v>
      </c>
      <c r="E169" s="9">
        <v>1530000</v>
      </c>
      <c r="F169" s="9">
        <v>1530000</v>
      </c>
      <c r="G169" s="9">
        <f t="shared" si="10"/>
        <v>0</v>
      </c>
      <c r="H169" s="9">
        <v>1530000</v>
      </c>
      <c r="I169" s="1">
        <v>945</v>
      </c>
    </row>
    <row r="170" spans="1:9" ht="95.25" customHeight="1">
      <c r="A170" s="29" t="s">
        <v>270</v>
      </c>
      <c r="B170" s="26" t="s">
        <v>191</v>
      </c>
      <c r="C170" s="9">
        <v>111200</v>
      </c>
      <c r="D170" s="9">
        <f t="shared" si="9"/>
        <v>21200</v>
      </c>
      <c r="E170" s="9">
        <v>132400</v>
      </c>
      <c r="F170" s="9">
        <v>132400</v>
      </c>
      <c r="G170" s="9">
        <f t="shared" si="10"/>
        <v>0</v>
      </c>
      <c r="H170" s="9">
        <v>132400</v>
      </c>
      <c r="I170" s="1">
        <v>2962</v>
      </c>
    </row>
    <row r="171" spans="1:9" ht="68.25" customHeight="1">
      <c r="A171" s="29" t="s">
        <v>270</v>
      </c>
      <c r="B171" s="26" t="s">
        <v>190</v>
      </c>
      <c r="C171" s="9">
        <v>62000</v>
      </c>
      <c r="D171" s="9">
        <f t="shared" si="9"/>
        <v>11400</v>
      </c>
      <c r="E171" s="9">
        <v>73400</v>
      </c>
      <c r="F171" s="9">
        <v>73400</v>
      </c>
      <c r="G171" s="9">
        <f t="shared" si="10"/>
        <v>0</v>
      </c>
      <c r="H171" s="9">
        <v>73400</v>
      </c>
      <c r="I171" s="1">
        <v>949</v>
      </c>
    </row>
    <row r="172" spans="1:9" ht="81" customHeight="1">
      <c r="A172" s="29" t="s">
        <v>270</v>
      </c>
      <c r="B172" s="26" t="s">
        <v>200</v>
      </c>
      <c r="C172" s="9">
        <f>0+42800</f>
        <v>42800</v>
      </c>
      <c r="D172" s="9">
        <f t="shared" si="9"/>
        <v>-30400</v>
      </c>
      <c r="E172" s="9">
        <v>12400</v>
      </c>
      <c r="F172" s="9">
        <v>12400</v>
      </c>
      <c r="G172" s="9">
        <f t="shared" si="10"/>
        <v>0</v>
      </c>
      <c r="H172" s="9">
        <v>12400</v>
      </c>
      <c r="I172" s="1">
        <v>2969</v>
      </c>
    </row>
    <row r="173" spans="1:8" ht="59.25" customHeight="1" hidden="1">
      <c r="A173" s="22" t="s">
        <v>289</v>
      </c>
      <c r="B173" s="26" t="s">
        <v>95</v>
      </c>
      <c r="C173" s="9"/>
      <c r="D173" s="9">
        <f t="shared" si="9"/>
        <v>0</v>
      </c>
      <c r="E173" s="9"/>
      <c r="F173" s="9"/>
      <c r="G173" s="9">
        <f t="shared" si="10"/>
        <v>0</v>
      </c>
      <c r="H173" s="9"/>
    </row>
    <row r="174" spans="1:9" ht="57" customHeight="1">
      <c r="A174" s="29" t="s">
        <v>269</v>
      </c>
      <c r="B174" s="26" t="s">
        <v>183</v>
      </c>
      <c r="C174" s="9">
        <f>1513500+79700</f>
        <v>1593200</v>
      </c>
      <c r="D174" s="9">
        <f t="shared" si="9"/>
        <v>377200</v>
      </c>
      <c r="E174" s="9">
        <v>1970400</v>
      </c>
      <c r="F174" s="9">
        <v>1970400</v>
      </c>
      <c r="G174" s="9">
        <f t="shared" si="10"/>
        <v>0</v>
      </c>
      <c r="H174" s="9">
        <v>1970400</v>
      </c>
      <c r="I174" s="1">
        <v>936</v>
      </c>
    </row>
    <row r="175" spans="1:9" ht="81.75" customHeight="1">
      <c r="A175" s="22" t="s">
        <v>204</v>
      </c>
      <c r="B175" s="26" t="s">
        <v>182</v>
      </c>
      <c r="C175" s="9">
        <v>6539400</v>
      </c>
      <c r="D175" s="9">
        <f t="shared" si="9"/>
        <v>-43400</v>
      </c>
      <c r="E175" s="9">
        <v>6496000</v>
      </c>
      <c r="F175" s="9">
        <v>6496000</v>
      </c>
      <c r="G175" s="9">
        <f t="shared" si="10"/>
        <v>0</v>
      </c>
      <c r="H175" s="9">
        <v>6496000</v>
      </c>
      <c r="I175" s="1">
        <v>0</v>
      </c>
    </row>
    <row r="176" spans="1:9" ht="79.5" customHeight="1">
      <c r="A176" s="29" t="s">
        <v>270</v>
      </c>
      <c r="B176" s="26" t="s">
        <v>271</v>
      </c>
      <c r="C176" s="9">
        <f>422800+22300</f>
        <v>445100</v>
      </c>
      <c r="D176" s="9">
        <f t="shared" si="9"/>
        <v>0</v>
      </c>
      <c r="E176" s="9">
        <f>422800+22300</f>
        <v>445100</v>
      </c>
      <c r="F176" s="9">
        <f>422800+22300</f>
        <v>445100</v>
      </c>
      <c r="G176" s="9">
        <f t="shared" si="10"/>
        <v>0</v>
      </c>
      <c r="H176" s="9">
        <f>422800+22300</f>
        <v>445100</v>
      </c>
      <c r="I176" s="1">
        <v>2941</v>
      </c>
    </row>
    <row r="177" spans="1:9" ht="129" customHeight="1">
      <c r="A177" s="29" t="s">
        <v>270</v>
      </c>
      <c r="B177" s="26" t="s">
        <v>174</v>
      </c>
      <c r="C177" s="9">
        <f>405200+21300</f>
        <v>426500</v>
      </c>
      <c r="D177" s="9">
        <f t="shared" si="9"/>
        <v>94900</v>
      </c>
      <c r="E177" s="9">
        <v>521400</v>
      </c>
      <c r="F177" s="9">
        <v>521400</v>
      </c>
      <c r="G177" s="9">
        <f t="shared" si="10"/>
        <v>0</v>
      </c>
      <c r="H177" s="9">
        <v>521400</v>
      </c>
      <c r="I177" s="1">
        <v>942</v>
      </c>
    </row>
    <row r="178" spans="1:8" ht="90" customHeight="1">
      <c r="A178" s="29" t="s">
        <v>311</v>
      </c>
      <c r="B178" s="26" t="s">
        <v>156</v>
      </c>
      <c r="C178" s="25">
        <f>C179</f>
        <v>3805800</v>
      </c>
      <c r="D178" s="25">
        <f t="shared" si="9"/>
        <v>2028600</v>
      </c>
      <c r="E178" s="25">
        <f>E179</f>
        <v>5834400</v>
      </c>
      <c r="F178" s="25">
        <f>F179</f>
        <v>5834400</v>
      </c>
      <c r="G178" s="25">
        <f t="shared" si="10"/>
        <v>0</v>
      </c>
      <c r="H178" s="25">
        <f>H179</f>
        <v>5834400</v>
      </c>
    </row>
    <row r="179" spans="1:9" ht="96" customHeight="1">
      <c r="A179" s="29" t="s">
        <v>272</v>
      </c>
      <c r="B179" s="44" t="s">
        <v>193</v>
      </c>
      <c r="C179" s="9">
        <f>3615500+190300</f>
        <v>3805800</v>
      </c>
      <c r="D179" s="9">
        <f t="shared" si="9"/>
        <v>2028600</v>
      </c>
      <c r="E179" s="9">
        <v>5834400</v>
      </c>
      <c r="F179" s="9">
        <v>5834400</v>
      </c>
      <c r="G179" s="9">
        <f t="shared" si="10"/>
        <v>0</v>
      </c>
      <c r="H179" s="9">
        <v>5834400</v>
      </c>
      <c r="I179" s="1">
        <v>2935</v>
      </c>
    </row>
    <row r="180" spans="1:8" ht="180" customHeight="1" hidden="1">
      <c r="A180" s="22" t="s">
        <v>67</v>
      </c>
      <c r="B180" s="26" t="s">
        <v>121</v>
      </c>
      <c r="C180" s="9">
        <v>0</v>
      </c>
      <c r="D180" s="9">
        <f t="shared" si="9"/>
        <v>0</v>
      </c>
      <c r="E180" s="9">
        <v>0</v>
      </c>
      <c r="F180" s="9">
        <v>0</v>
      </c>
      <c r="G180" s="9">
        <f t="shared" si="10"/>
        <v>0</v>
      </c>
      <c r="H180" s="9">
        <v>0</v>
      </c>
    </row>
    <row r="181" spans="1:9" ht="44.25" customHeight="1" hidden="1">
      <c r="A181" s="20" t="s">
        <v>68</v>
      </c>
      <c r="B181" s="21" t="s">
        <v>122</v>
      </c>
      <c r="C181" s="25">
        <f>C182</f>
        <v>0</v>
      </c>
      <c r="D181" s="25">
        <f t="shared" si="9"/>
        <v>0</v>
      </c>
      <c r="E181" s="25">
        <f>E182</f>
        <v>0</v>
      </c>
      <c r="F181" s="25">
        <f>F182</f>
        <v>0</v>
      </c>
      <c r="G181" s="25">
        <f t="shared" si="10"/>
        <v>0</v>
      </c>
      <c r="H181" s="25">
        <f>H182</f>
        <v>0</v>
      </c>
      <c r="I181" s="5"/>
    </row>
    <row r="182" spans="1:9" ht="100.5" customHeight="1" hidden="1">
      <c r="A182" s="22" t="s">
        <v>68</v>
      </c>
      <c r="B182" s="22" t="s">
        <v>139</v>
      </c>
      <c r="C182" s="9">
        <v>0</v>
      </c>
      <c r="D182" s="9">
        <f t="shared" si="9"/>
        <v>0</v>
      </c>
      <c r="E182" s="9">
        <v>0</v>
      </c>
      <c r="F182" s="9">
        <v>0</v>
      </c>
      <c r="G182" s="9">
        <f t="shared" si="10"/>
        <v>0</v>
      </c>
      <c r="H182" s="9">
        <v>0</v>
      </c>
      <c r="I182" s="5">
        <v>936</v>
      </c>
    </row>
    <row r="183" spans="1:8" ht="68.25" customHeight="1" hidden="1">
      <c r="A183" s="22" t="s">
        <v>69</v>
      </c>
      <c r="B183" s="26" t="s">
        <v>123</v>
      </c>
      <c r="C183" s="9">
        <v>0</v>
      </c>
      <c r="D183" s="9">
        <f t="shared" si="9"/>
        <v>0</v>
      </c>
      <c r="E183" s="9">
        <v>0</v>
      </c>
      <c r="F183" s="9">
        <v>0</v>
      </c>
      <c r="G183" s="9">
        <f t="shared" si="10"/>
        <v>0</v>
      </c>
      <c r="H183" s="9">
        <v>0</v>
      </c>
    </row>
    <row r="184" spans="1:8" ht="68.25" customHeight="1" hidden="1">
      <c r="A184" s="22" t="s">
        <v>70</v>
      </c>
      <c r="B184" s="26" t="s">
        <v>124</v>
      </c>
      <c r="C184" s="9"/>
      <c r="D184" s="9">
        <f t="shared" si="9"/>
        <v>0</v>
      </c>
      <c r="E184" s="9"/>
      <c r="F184" s="9"/>
      <c r="G184" s="9">
        <f t="shared" si="10"/>
        <v>0</v>
      </c>
      <c r="H184" s="9"/>
    </row>
    <row r="185" spans="1:8" ht="68.25" customHeight="1" hidden="1">
      <c r="A185" s="22" t="s">
        <v>81</v>
      </c>
      <c r="B185" s="26" t="s">
        <v>157</v>
      </c>
      <c r="C185" s="9"/>
      <c r="D185" s="9">
        <f t="shared" si="9"/>
        <v>0</v>
      </c>
      <c r="E185" s="9"/>
      <c r="F185" s="9"/>
      <c r="G185" s="9">
        <f t="shared" si="10"/>
        <v>0</v>
      </c>
      <c r="H185" s="9"/>
    </row>
    <row r="186" spans="1:9" ht="68.25" customHeight="1" hidden="1">
      <c r="A186" s="29" t="s">
        <v>205</v>
      </c>
      <c r="B186" s="26" t="s">
        <v>192</v>
      </c>
      <c r="C186" s="9">
        <v>0</v>
      </c>
      <c r="D186" s="9">
        <f aca="true" t="shared" si="11" ref="D186:D192">E186-C186</f>
        <v>0</v>
      </c>
      <c r="E186" s="9">
        <v>0</v>
      </c>
      <c r="F186" s="9">
        <v>0</v>
      </c>
      <c r="G186" s="9">
        <f>H186-F186</f>
        <v>0</v>
      </c>
      <c r="H186" s="9">
        <v>0</v>
      </c>
      <c r="I186" s="1">
        <v>365</v>
      </c>
    </row>
    <row r="187" spans="1:9" ht="81" customHeight="1">
      <c r="A187" s="22" t="s">
        <v>273</v>
      </c>
      <c r="B187" s="26" t="s">
        <v>307</v>
      </c>
      <c r="C187" s="9">
        <f>3400+200</f>
        <v>3600</v>
      </c>
      <c r="D187" s="9">
        <f t="shared" si="11"/>
        <v>-1800</v>
      </c>
      <c r="E187" s="9">
        <v>1800</v>
      </c>
      <c r="F187" s="9">
        <v>1600</v>
      </c>
      <c r="G187" s="9">
        <f>H187-F187</f>
        <v>0</v>
      </c>
      <c r="H187" s="9">
        <v>1600</v>
      </c>
      <c r="I187" s="1" t="s">
        <v>350</v>
      </c>
    </row>
    <row r="188" spans="1:9" ht="82.5" customHeight="1">
      <c r="A188" s="29" t="s">
        <v>274</v>
      </c>
      <c r="B188" s="46" t="s">
        <v>308</v>
      </c>
      <c r="C188" s="9">
        <v>5327400</v>
      </c>
      <c r="D188" s="9">
        <f t="shared" si="11"/>
        <v>3492500</v>
      </c>
      <c r="E188" s="9">
        <v>8819900</v>
      </c>
      <c r="F188" s="9">
        <v>8288500</v>
      </c>
      <c r="G188" s="9">
        <f t="shared" si="10"/>
        <v>0</v>
      </c>
      <c r="H188" s="9">
        <v>8288500</v>
      </c>
      <c r="I188" s="1" t="s">
        <v>351</v>
      </c>
    </row>
    <row r="189" spans="1:9" ht="80.25" customHeight="1">
      <c r="A189" s="29" t="s">
        <v>357</v>
      </c>
      <c r="B189" s="33" t="s">
        <v>310</v>
      </c>
      <c r="C189" s="9">
        <f>0+2612700</f>
        <v>2612700</v>
      </c>
      <c r="D189" s="9">
        <f t="shared" si="11"/>
        <v>-641600</v>
      </c>
      <c r="E189" s="9">
        <v>1971100</v>
      </c>
      <c r="F189" s="9">
        <v>0</v>
      </c>
      <c r="G189" s="9">
        <f t="shared" si="10"/>
        <v>0</v>
      </c>
      <c r="H189" s="9">
        <v>0</v>
      </c>
      <c r="I189" s="1" t="s">
        <v>352</v>
      </c>
    </row>
    <row r="190" spans="1:8" ht="36" customHeight="1" hidden="1">
      <c r="A190" s="22"/>
      <c r="B190" s="26"/>
      <c r="C190" s="9">
        <v>0</v>
      </c>
      <c r="D190" s="9">
        <f t="shared" si="11"/>
        <v>0</v>
      </c>
      <c r="E190" s="9">
        <v>0</v>
      </c>
      <c r="F190" s="9">
        <v>0</v>
      </c>
      <c r="G190" s="9">
        <f t="shared" si="10"/>
        <v>0</v>
      </c>
      <c r="H190" s="9">
        <v>0</v>
      </c>
    </row>
    <row r="191" spans="1:8" ht="31.5" customHeight="1">
      <c r="A191" s="20" t="s">
        <v>275</v>
      </c>
      <c r="B191" s="21" t="s">
        <v>158</v>
      </c>
      <c r="C191" s="10">
        <f>C192+C196+C197</f>
        <v>68316052.53</v>
      </c>
      <c r="D191" s="25">
        <f t="shared" si="11"/>
        <v>-42882952.53</v>
      </c>
      <c r="E191" s="10">
        <f>E192+E196+E197</f>
        <v>25433100</v>
      </c>
      <c r="F191" s="10">
        <f>F192+F196+F197</f>
        <v>25433100</v>
      </c>
      <c r="G191" s="25">
        <f t="shared" si="10"/>
        <v>0</v>
      </c>
      <c r="H191" s="10">
        <f>H192+H196+H197</f>
        <v>25433100</v>
      </c>
    </row>
    <row r="192" spans="1:8" ht="79.5" customHeight="1">
      <c r="A192" s="20" t="s">
        <v>304</v>
      </c>
      <c r="B192" s="47" t="s">
        <v>277</v>
      </c>
      <c r="C192" s="10">
        <f>C193+C194+C195</f>
        <v>10800</v>
      </c>
      <c r="D192" s="9">
        <f t="shared" si="11"/>
        <v>-10800</v>
      </c>
      <c r="E192" s="10">
        <f>E193+E194+E195</f>
        <v>0</v>
      </c>
      <c r="F192" s="10">
        <f>F193+F194+F195</f>
        <v>0</v>
      </c>
      <c r="G192" s="9">
        <f t="shared" si="10"/>
        <v>0</v>
      </c>
      <c r="H192" s="10">
        <f>H193+H194+H195</f>
        <v>0</v>
      </c>
    </row>
    <row r="193" spans="1:8" ht="82.5" customHeight="1">
      <c r="A193" s="22" t="s">
        <v>276</v>
      </c>
      <c r="B193" s="48" t="s">
        <v>277</v>
      </c>
      <c r="C193" s="8">
        <v>900</v>
      </c>
      <c r="D193" s="9">
        <f aca="true" t="shared" si="12" ref="D193:D199">E193-C193</f>
        <v>-900</v>
      </c>
      <c r="E193" s="8">
        <v>0</v>
      </c>
      <c r="F193" s="8">
        <v>0</v>
      </c>
      <c r="G193" s="9">
        <f t="shared" si="10"/>
        <v>0</v>
      </c>
      <c r="H193" s="8">
        <v>0</v>
      </c>
    </row>
    <row r="194" spans="1:8" ht="81.75" customHeight="1">
      <c r="A194" s="22" t="s">
        <v>278</v>
      </c>
      <c r="B194" s="48" t="s">
        <v>277</v>
      </c>
      <c r="C194" s="8">
        <v>900</v>
      </c>
      <c r="D194" s="9">
        <f t="shared" si="12"/>
        <v>-900</v>
      </c>
      <c r="E194" s="8">
        <v>0</v>
      </c>
      <c r="F194" s="8">
        <v>0</v>
      </c>
      <c r="G194" s="9">
        <f t="shared" si="10"/>
        <v>0</v>
      </c>
      <c r="H194" s="8">
        <v>0</v>
      </c>
    </row>
    <row r="195" spans="1:8" ht="81.75" customHeight="1">
      <c r="A195" s="22" t="s">
        <v>298</v>
      </c>
      <c r="B195" s="48" t="s">
        <v>277</v>
      </c>
      <c r="C195" s="8">
        <v>9000</v>
      </c>
      <c r="D195" s="9">
        <f t="shared" si="12"/>
        <v>-9000</v>
      </c>
      <c r="E195" s="8">
        <v>0</v>
      </c>
      <c r="F195" s="8">
        <v>0</v>
      </c>
      <c r="G195" s="9">
        <f t="shared" si="10"/>
        <v>0</v>
      </c>
      <c r="H195" s="8">
        <v>0</v>
      </c>
    </row>
    <row r="196" spans="1:9" ht="96" customHeight="1">
      <c r="A196" s="22" t="s">
        <v>279</v>
      </c>
      <c r="B196" s="49" t="s">
        <v>309</v>
      </c>
      <c r="C196" s="9">
        <v>25780000</v>
      </c>
      <c r="D196" s="9">
        <f t="shared" si="12"/>
        <v>-346900</v>
      </c>
      <c r="E196" s="9">
        <v>25433100</v>
      </c>
      <c r="F196" s="9">
        <v>25433100</v>
      </c>
      <c r="G196" s="9">
        <f t="shared" si="10"/>
        <v>0</v>
      </c>
      <c r="H196" s="9">
        <v>25433100</v>
      </c>
      <c r="I196" s="1" t="s">
        <v>353</v>
      </c>
    </row>
    <row r="197" spans="1:9" ht="79.5" customHeight="1">
      <c r="A197" s="20" t="s">
        <v>280</v>
      </c>
      <c r="B197" s="50" t="s">
        <v>238</v>
      </c>
      <c r="C197" s="25">
        <f>C198+C199</f>
        <v>42525252.53</v>
      </c>
      <c r="D197" s="25">
        <f t="shared" si="12"/>
        <v>-42525252.53</v>
      </c>
      <c r="E197" s="25">
        <f>E198+E199</f>
        <v>0</v>
      </c>
      <c r="F197" s="25">
        <f>F198+F199</f>
        <v>0</v>
      </c>
      <c r="G197" s="9">
        <f t="shared" si="10"/>
        <v>0</v>
      </c>
      <c r="H197" s="25">
        <f>H198+H199</f>
        <v>0</v>
      </c>
      <c r="I197" s="1" t="s">
        <v>239</v>
      </c>
    </row>
    <row r="198" spans="1:8" ht="70.5" customHeight="1" hidden="1">
      <c r="A198" s="22" t="s">
        <v>281</v>
      </c>
      <c r="B198" s="49" t="s">
        <v>282</v>
      </c>
      <c r="C198" s="9"/>
      <c r="D198" s="9">
        <f t="shared" si="12"/>
        <v>0</v>
      </c>
      <c r="E198" s="9"/>
      <c r="F198" s="9"/>
      <c r="G198" s="9">
        <f t="shared" si="10"/>
        <v>0</v>
      </c>
      <c r="H198" s="9"/>
    </row>
    <row r="199" spans="1:9" ht="72" customHeight="1">
      <c r="A199" s="22" t="s">
        <v>283</v>
      </c>
      <c r="B199" s="49" t="s">
        <v>284</v>
      </c>
      <c r="C199" s="9">
        <v>42525252.53</v>
      </c>
      <c r="D199" s="9">
        <f t="shared" si="12"/>
        <v>-42525252.53</v>
      </c>
      <c r="E199" s="9">
        <v>0</v>
      </c>
      <c r="F199" s="9">
        <v>0</v>
      </c>
      <c r="G199" s="9">
        <f t="shared" si="10"/>
        <v>0</v>
      </c>
      <c r="H199" s="9">
        <v>0</v>
      </c>
      <c r="I199" s="1" t="s">
        <v>317</v>
      </c>
    </row>
    <row r="200" spans="1:8" ht="36" customHeight="1">
      <c r="A200" s="20"/>
      <c r="B200" s="21" t="s">
        <v>126</v>
      </c>
      <c r="C200" s="10">
        <f aca="true" t="shared" si="13" ref="C200:H200">C14+C113</f>
        <v>761288988.34</v>
      </c>
      <c r="D200" s="10">
        <f t="shared" si="13"/>
        <v>-14770898.340000033</v>
      </c>
      <c r="E200" s="10">
        <f t="shared" si="13"/>
        <v>746518090</v>
      </c>
      <c r="F200" s="10">
        <f t="shared" si="13"/>
        <v>766838830</v>
      </c>
      <c r="G200" s="10">
        <f t="shared" si="13"/>
        <v>0</v>
      </c>
      <c r="H200" s="10">
        <f>H14+H113</f>
        <v>766838830</v>
      </c>
    </row>
  </sheetData>
  <sheetProtection/>
  <mergeCells count="7">
    <mergeCell ref="E2:H4"/>
    <mergeCell ref="E6:H6"/>
    <mergeCell ref="E1:H1"/>
    <mergeCell ref="A11:H11"/>
    <mergeCell ref="D7:F7"/>
    <mergeCell ref="D8:F8"/>
    <mergeCell ref="D9:F9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Fin83</cp:lastModifiedBy>
  <cp:lastPrinted>2022-12-09T02:15:21Z</cp:lastPrinted>
  <dcterms:created xsi:type="dcterms:W3CDTF">1996-10-08T23:32:33Z</dcterms:created>
  <dcterms:modified xsi:type="dcterms:W3CDTF">2022-12-09T02:15:25Z</dcterms:modified>
  <cp:category/>
  <cp:version/>
  <cp:contentType/>
  <cp:contentStatus/>
</cp:coreProperties>
</file>