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3348" yWindow="3348" windowWidth="21600" windowHeight="11400" tabRatio="251"/>
  </bookViews>
  <sheets>
    <sheet name="2022" sheetId="2" r:id="rId1"/>
  </sheets>
  <definedNames>
    <definedName name="_xlnm.Print_Area" localSheetId="0">'2022'!$B$1:$AN$32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N23" i="2"/>
  <c r="AK23"/>
  <c r="AN14" l="1"/>
  <c r="AM14"/>
  <c r="AL14"/>
  <c r="AK14"/>
  <c r="AJ14"/>
  <c r="AH14"/>
  <c r="AG14"/>
  <c r="AF14"/>
  <c r="AE31"/>
  <c r="AL22"/>
  <c r="AN18" l="1"/>
  <c r="AN17" s="1"/>
  <c r="AM23"/>
  <c r="AG23"/>
  <c r="AJ20" l="1"/>
  <c r="AE30" l="1"/>
  <c r="AE23"/>
  <c r="AM15"/>
  <c r="AL15"/>
  <c r="AK15"/>
  <c r="AJ15"/>
  <c r="AI15"/>
  <c r="AI14" s="1"/>
  <c r="AF17"/>
  <c r="AF15" s="1"/>
  <c r="AE19"/>
  <c r="AG17"/>
  <c r="AG15" s="1"/>
  <c r="AE20"/>
  <c r="AE29" l="1"/>
  <c r="AE27" l="1"/>
  <c r="AE25"/>
  <c r="AE24"/>
  <c r="AE26" l="1"/>
  <c r="AH17"/>
  <c r="AH15" s="1"/>
  <c r="AE28" l="1"/>
  <c r="AN15" l="1"/>
  <c r="AN13"/>
  <c r="AE22" l="1"/>
  <c r="AM11"/>
  <c r="AL11"/>
  <c r="AK11"/>
  <c r="AJ11"/>
  <c r="AI11"/>
  <c r="AH11"/>
  <c r="AG11"/>
  <c r="AF11"/>
  <c r="AE18" l="1"/>
  <c r="AE14" l="1"/>
  <c r="AE13"/>
  <c r="AN11"/>
  <c r="AE17"/>
  <c r="AN8" l="1"/>
  <c r="AN32" s="1"/>
  <c r="AM8"/>
  <c r="AM32" s="1"/>
  <c r="AL8"/>
  <c r="AL32" s="1"/>
  <c r="AK8"/>
  <c r="AK32" s="1"/>
  <c r="AJ8"/>
  <c r="AJ32" s="1"/>
  <c r="AI8"/>
  <c r="AI32" s="1"/>
  <c r="AH8"/>
  <c r="AH32" s="1"/>
  <c r="AG8"/>
  <c r="AG32" s="1"/>
  <c r="AF8"/>
  <c r="AF32" s="1"/>
  <c r="AE12"/>
  <c r="AE32" l="1"/>
  <c r="AE11"/>
  <c r="AE15" l="1"/>
  <c r="AE21"/>
  <c r="AE38" l="1"/>
  <c r="AE34"/>
  <c r="AL36" s="1"/>
  <c r="AL34" s="1"/>
  <c r="AG36" l="1"/>
  <c r="AG34" s="1"/>
  <c r="AK36"/>
  <c r="AK34" s="1"/>
  <c r="AH36"/>
  <c r="AH34" s="1"/>
  <c r="AI36"/>
  <c r="AI34" s="1"/>
  <c r="AM36"/>
  <c r="AM34" s="1"/>
  <c r="AF36"/>
  <c r="AF34" s="1"/>
  <c r="AJ36"/>
  <c r="AJ34" s="1"/>
  <c r="AN36"/>
  <c r="AN34" s="1"/>
  <c r="N32" l="1"/>
  <c r="M32"/>
  <c r="L32"/>
  <c r="K32"/>
  <c r="I32"/>
  <c r="H32"/>
  <c r="G32"/>
  <c r="F32"/>
  <c r="AD10"/>
  <c r="AC10"/>
  <c r="AB10"/>
  <c r="AA10"/>
  <c r="Y10"/>
  <c r="X10"/>
  <c r="W10"/>
  <c r="V10"/>
  <c r="AD9"/>
  <c r="AC9"/>
  <c r="AB9"/>
  <c r="AA9"/>
  <c r="Z9"/>
  <c r="Y9"/>
  <c r="X9"/>
  <c r="W9"/>
  <c r="V9"/>
  <c r="U14"/>
  <c r="E9" l="1"/>
  <c r="T32"/>
  <c r="S32"/>
  <c r="R32"/>
  <c r="Q32"/>
  <c r="P32"/>
  <c r="O32"/>
  <c r="E14"/>
  <c r="AD32"/>
  <c r="AC32"/>
  <c r="AB32"/>
  <c r="AA32"/>
  <c r="Y32"/>
  <c r="X32"/>
  <c r="W32"/>
  <c r="V32"/>
  <c r="J10"/>
  <c r="AE9"/>
  <c r="U9"/>
  <c r="J32" l="1"/>
  <c r="Z10"/>
  <c r="Z32" s="1"/>
  <c r="E10"/>
  <c r="E32"/>
  <c r="U32"/>
  <c r="AE10"/>
  <c r="AE8" s="1"/>
  <c r="U10" l="1"/>
</calcChain>
</file>

<file path=xl/sharedStrings.xml><?xml version="1.0" encoding="utf-8"?>
<sst xmlns="http://schemas.openxmlformats.org/spreadsheetml/2006/main" count="93" uniqueCount="72">
  <si>
    <t>Показатели</t>
  </si>
  <si>
    <t>Индексы</t>
  </si>
  <si>
    <t>Республиканский бюджет</t>
  </si>
  <si>
    <t>А</t>
  </si>
  <si>
    <t>Б</t>
  </si>
  <si>
    <t>1</t>
  </si>
  <si>
    <t>2</t>
  </si>
  <si>
    <t>3</t>
  </si>
  <si>
    <t>Итого по поселениям</t>
  </si>
  <si>
    <t>Амурское СП</t>
  </si>
  <si>
    <t>Верх-Уймонское СП</t>
  </si>
  <si>
    <t>Горбуновское СП</t>
  </si>
  <si>
    <t>Карагайское СП</t>
  </si>
  <si>
    <t>Катандинское СП</t>
  </si>
  <si>
    <t>Огневское СП</t>
  </si>
  <si>
    <t>Талдинское СП</t>
  </si>
  <si>
    <t>Усть-Коксинское СП</t>
  </si>
  <si>
    <t>Чендекское СП</t>
  </si>
  <si>
    <t xml:space="preserve"> (рублей)</t>
  </si>
  <si>
    <t xml:space="preserve"> Усть-Коксинское СП</t>
  </si>
  <si>
    <t>Итого межбюджетные трансферты бюджетам сельских поселений</t>
  </si>
  <si>
    <t>Иные межбюджетные  трансферты</t>
  </si>
  <si>
    <t xml:space="preserve"> Распределение межбюджетных трансфертов бюджетам сельских поселений на 2019год</t>
  </si>
  <si>
    <t>изменения</t>
  </si>
  <si>
    <t>3.1</t>
  </si>
  <si>
    <t xml:space="preserve"> кочегары</t>
  </si>
  <si>
    <t>3.2</t>
  </si>
  <si>
    <t>Иные межбюджетные трансферты на организацию благоустройства территории сельского поселения</t>
  </si>
  <si>
    <t>Дотация на выравнивание  бюджетной обеспеченности сельских поселений   из  бюджета МО "Усть-Коксиснкий район" РА</t>
  </si>
  <si>
    <t>Дотация на выравнивание  бюджетной обеспеченности   сельских поселений за счет средств республиканского бюджета</t>
  </si>
  <si>
    <t>Распределение межбюджетных трансфертов бюджетам сельских поселений МО  "Усть-Коксинский район" РА на 2022 год</t>
  </si>
  <si>
    <t xml:space="preserve">Приложение     19                                                                                                                      к   решению «О бюджете  муниципального образования   "Усть-Коксинский район" РА на 2022 год и плановый период 2023и 2024 годов»
</t>
  </si>
  <si>
    <t xml:space="preserve"> Распределение межбюджетных трансфертов бюджетам сельских поселений на 2022год </t>
  </si>
  <si>
    <t>Субсидии</t>
  </si>
  <si>
    <t>Субсидии на  софинансирование выполнения полномочий органов местного самоуправления сельских поселений по оплате труда работников бюджетной сферы</t>
  </si>
  <si>
    <t>Дотации</t>
  </si>
  <si>
    <t>1.1</t>
  </si>
  <si>
    <t>1.2</t>
  </si>
  <si>
    <t>Иные межбюджетные трансферты на приобретение абонементов на лицензионное обслуживание и (или) обновление экземпляров программных продуктов, предназначенных для автоматизации исполнения бюджета сельского поселения</t>
  </si>
  <si>
    <t>Обеспечение комплексного развития сельских территорий (субсидии на реализацию мероприятий по благоустройству сельских территорий)</t>
  </si>
  <si>
    <t>2.1</t>
  </si>
  <si>
    <t>2.2</t>
  </si>
  <si>
    <t>3.1.1</t>
  </si>
  <si>
    <t>3.1.1.1</t>
  </si>
  <si>
    <t>из них софинансирование мероприятий комплексного развития сельских территорий (освещение)</t>
  </si>
  <si>
    <t>3.3</t>
  </si>
  <si>
    <t>Иные межбюджетные трансферты на  осуществление бюджетных инвестиций в форме капитальных вложений  в объекты капитального строительства муниципальной собственности</t>
  </si>
  <si>
    <t>Иные межбюджетные  трансферты на осуществление переданных полномочий  "Принятие решений и проведение на территории поселения мероприятий по выявлению правообладателей ранее учтенных объектов недвижимости, направление сведений о правообладателях данных объектов недвижимости для внесения в ЕГРН"</t>
  </si>
  <si>
    <t>3.4</t>
  </si>
  <si>
    <t>3.5</t>
  </si>
  <si>
    <t>Иные межбюджетные  трансферты на проведение мероприятий в целях предупреждения и ликвидации  чрезвычайных ситуаций</t>
  </si>
  <si>
    <t>Иные межбюджетные трансферты на  решение вопросов местного значения  по итогам конкурсов проводимых Администрацией МО «Усть-Коксинский район» среди поселений района</t>
  </si>
  <si>
    <t>Иные межбюджетные трансферты на приобретение энергоресурсов</t>
  </si>
  <si>
    <t>3.6</t>
  </si>
  <si>
    <t>3.7</t>
  </si>
  <si>
    <t xml:space="preserve">Иные межбюджетные трансферты (на содержание имущества) </t>
  </si>
  <si>
    <t>3.8</t>
  </si>
  <si>
    <t>3.9</t>
  </si>
  <si>
    <t>Иные межбюджетные трансферты на проведение мероприятий по градостроительному зонированию и территориальному планированию, включая внесение изменений в правила землепользования и застройки сельских поселений, генеральные планы сельских поселений, землеустроительные работы, разработку проектов планировки и проектов межевания земель, кадастровые работы, работы по  установлению границ населенных пунктов, установлению границ территориальных зон</t>
  </si>
  <si>
    <t>3.10</t>
  </si>
  <si>
    <t>Иные межбюджетные  трансферты на проведение мероприятий в целях предупреждения и ликвидации  чрезвычайных ситуаций за счет средств резервного фонда МО "Усть-Коксинский район" РА</t>
  </si>
  <si>
    <t>3.1.2</t>
  </si>
  <si>
    <t>в том числе:</t>
  </si>
  <si>
    <t xml:space="preserve"> иные межбюджетные трансферты на организацию благоустройства территории сельского поселения (уличное освещение)</t>
  </si>
  <si>
    <t>иные межбюджетные трансферты на организацию благоустройства территории сельского поселения (прочие)</t>
  </si>
  <si>
    <t>3.1.3</t>
  </si>
  <si>
    <t>иные межбюджетные трансферты на организацию благоустройства территории сельского поселения (благоустройство детских площадок)</t>
  </si>
  <si>
    <t>3.11</t>
  </si>
  <si>
    <t>Иные межбюджетные трансферты на приобретение компьютерной техники в целях исполнения бюджета сельского поселения и решения вопросов местного значения, предусмотренных федеральным и республиканским законодательством</t>
  </si>
  <si>
    <t>Иные межбюджетные трансферты для проведения спортивных мероприятий, обустройство спортивных площадок и приобретение спортивного инвентаря</t>
  </si>
  <si>
    <t>3.12</t>
  </si>
  <si>
    <t>Приложение  15                                                                                                                                          к решению "О внесении изменений и дополнений к решению "О бюджете  муниципального образования "Усть-Коксинский район" РА на 2022 год и плановый период 2023 и 2024 годов"</t>
  </si>
</sst>
</file>

<file path=xl/styles.xml><?xml version="1.0" encoding="utf-8"?>
<styleSheet xmlns="http://schemas.openxmlformats.org/spreadsheetml/2006/main">
  <numFmts count="6">
    <numFmt numFmtId="43" formatCode="_-* #,##0.00_р_._-;\-* #,##0.00_р_._-;_-* &quot;-&quot;??_р_._-;_-@_-"/>
    <numFmt numFmtId="164" formatCode="0.000"/>
    <numFmt numFmtId="165" formatCode="_-* #,##0.0_р_._-;\-* #,##0.0_р_._-;_-* &quot;-&quot;??_р_._-;_-@_-"/>
    <numFmt numFmtId="166" formatCode="#,##0.0"/>
    <numFmt numFmtId="167" formatCode="#,##0.00_ ;\-#,##0.00\ "/>
    <numFmt numFmtId="168" formatCode="0.0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 CYR"/>
      <family val="2"/>
      <charset val="204"/>
    </font>
    <font>
      <b/>
      <sz val="14"/>
      <name val="Times New Roman"/>
      <family val="1"/>
      <charset val="204"/>
    </font>
    <font>
      <b/>
      <sz val="8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Arial CYR"/>
      <family val="2"/>
      <charset val="204"/>
    </font>
    <font>
      <sz val="12"/>
      <name val="Arial CYR"/>
      <family val="2"/>
      <charset val="204"/>
    </font>
    <font>
      <sz val="10"/>
      <name val="Arial Cyr"/>
      <family val="2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MS Sans Serif"/>
      <family val="2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17" fillId="0" borderId="0">
      <alignment vertical="top"/>
    </xf>
  </cellStyleXfs>
  <cellXfs count="105">
    <xf numFmtId="0" fontId="0" fillId="0" borderId="0" xfId="0"/>
    <xf numFmtId="167" fontId="14" fillId="0" borderId="2" xfId="1" applyNumberFormat="1" applyFont="1" applyFill="1" applyBorder="1" applyAlignment="1" applyProtection="1">
      <alignment horizontal="center" vertical="center" wrapText="1"/>
      <protection locked="0"/>
    </xf>
    <xf numFmtId="167" fontId="4" fillId="0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0" xfId="2" applyFont="1" applyFill="1" applyBorder="1"/>
    <xf numFmtId="0" fontId="2" fillId="2" borderId="9" xfId="2" applyFont="1" applyFill="1" applyBorder="1"/>
    <xf numFmtId="49" fontId="2" fillId="2" borderId="2" xfId="2" applyNumberFormat="1" applyFont="1" applyFill="1" applyBorder="1" applyAlignment="1">
      <alignment horizontal="center" vertical="center"/>
    </xf>
    <xf numFmtId="164" fontId="2" fillId="2" borderId="2" xfId="2" applyNumberFormat="1" applyFont="1" applyFill="1" applyBorder="1" applyAlignment="1" applyProtection="1">
      <alignment horizontal="justify" wrapText="1"/>
      <protection locked="0"/>
    </xf>
    <xf numFmtId="167" fontId="14" fillId="2" borderId="2" xfId="1" applyNumberFormat="1" applyFont="1" applyFill="1" applyBorder="1" applyAlignment="1" applyProtection="1">
      <alignment horizontal="center" vertical="center" wrapText="1"/>
      <protection locked="0"/>
    </xf>
    <xf numFmtId="167" fontId="4" fillId="2" borderId="2" xfId="1" applyNumberFormat="1" applyFont="1" applyFill="1" applyBorder="1" applyAlignment="1" applyProtection="1">
      <alignment horizontal="center" vertical="center" wrapText="1"/>
      <protection locked="0"/>
    </xf>
    <xf numFmtId="166" fontId="2" fillId="2" borderId="12" xfId="1" applyNumberFormat="1" applyFont="1" applyFill="1" applyBorder="1" applyAlignment="1">
      <alignment horizontal="center"/>
    </xf>
    <xf numFmtId="166" fontId="2" fillId="2" borderId="13" xfId="1" applyNumberFormat="1" applyFont="1" applyFill="1" applyBorder="1" applyAlignment="1">
      <alignment horizontal="center"/>
    </xf>
    <xf numFmtId="166" fontId="2" fillId="2" borderId="14" xfId="1" applyNumberFormat="1" applyFont="1" applyFill="1" applyBorder="1" applyAlignment="1">
      <alignment horizontal="center"/>
    </xf>
    <xf numFmtId="0" fontId="2" fillId="2" borderId="11" xfId="2" applyFont="1" applyFill="1" applyBorder="1"/>
    <xf numFmtId="0" fontId="2" fillId="2" borderId="0" xfId="2" applyNumberFormat="1" applyFont="1" applyFill="1" applyBorder="1"/>
    <xf numFmtId="167" fontId="13" fillId="2" borderId="2" xfId="1" applyNumberFormat="1" applyFont="1" applyFill="1" applyBorder="1" applyAlignment="1" applyProtection="1">
      <alignment horizontal="center" vertical="center" wrapText="1"/>
      <protection locked="0"/>
    </xf>
    <xf numFmtId="167" fontId="9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2" applyFont="1" applyFill="1" applyBorder="1" applyAlignment="1">
      <alignment horizontal="center"/>
    </xf>
    <xf numFmtId="0" fontId="2" fillId="2" borderId="0" xfId="2" applyFill="1" applyBorder="1"/>
    <xf numFmtId="49" fontId="3" fillId="2" borderId="0" xfId="2" applyNumberFormat="1" applyFont="1" applyFill="1" applyBorder="1" applyAlignment="1">
      <alignment horizontal="center" vertical="center"/>
    </xf>
    <xf numFmtId="0" fontId="3" fillId="2" borderId="0" xfId="2" applyFont="1" applyFill="1" applyBorder="1"/>
    <xf numFmtId="164" fontId="3" fillId="2" borderId="0" xfId="2" applyNumberFormat="1" applyFont="1" applyFill="1" applyBorder="1"/>
    <xf numFmtId="0" fontId="2" fillId="2" borderId="0" xfId="2" applyFont="1" applyFill="1" applyBorder="1" applyAlignment="1"/>
    <xf numFmtId="0" fontId="5" fillId="2" borderId="0" xfId="2" applyFont="1" applyFill="1" applyBorder="1"/>
    <xf numFmtId="49" fontId="7" fillId="2" borderId="0" xfId="2" applyNumberFormat="1" applyFont="1" applyFill="1" applyBorder="1" applyAlignment="1">
      <alignment horizontal="left" vertical="center"/>
    </xf>
    <xf numFmtId="0" fontId="3" fillId="2" borderId="0" xfId="2" applyFont="1" applyFill="1" applyBorder="1" applyAlignment="1">
      <alignment horizontal="center"/>
    </xf>
    <xf numFmtId="164" fontId="3" fillId="2" borderId="0" xfId="2" applyNumberFormat="1" applyFont="1" applyFill="1" applyBorder="1" applyAlignment="1">
      <alignment horizontal="center"/>
    </xf>
    <xf numFmtId="1" fontId="3" fillId="2" borderId="0" xfId="2" applyNumberFormat="1" applyFont="1" applyFill="1" applyBorder="1" applyAlignment="1">
      <alignment horizontal="center"/>
    </xf>
    <xf numFmtId="1" fontId="4" fillId="2" borderId="0" xfId="2" applyNumberFormat="1" applyFont="1" applyFill="1" applyBorder="1" applyAlignment="1">
      <alignment horizontal="right"/>
    </xf>
    <xf numFmtId="1" fontId="5" fillId="2" borderId="0" xfId="2" applyNumberFormat="1" applyFont="1" applyFill="1" applyBorder="1"/>
    <xf numFmtId="0" fontId="4" fillId="2" borderId="0" xfId="2" applyFont="1" applyFill="1" applyBorder="1"/>
    <xf numFmtId="0" fontId="8" fillId="2" borderId="1" xfId="2" applyFont="1" applyFill="1" applyBorder="1"/>
    <xf numFmtId="164" fontId="13" fillId="2" borderId="2" xfId="2" applyNumberFormat="1" applyFont="1" applyFill="1" applyBorder="1" applyAlignment="1">
      <alignment horizontal="center" vertical="center" wrapText="1"/>
    </xf>
    <xf numFmtId="0" fontId="15" fillId="2" borderId="2" xfId="2" applyFont="1" applyFill="1" applyBorder="1" applyAlignment="1">
      <alignment horizontal="center" vertical="center" wrapText="1"/>
    </xf>
    <xf numFmtId="0" fontId="7" fillId="2" borderId="16" xfId="2" applyFont="1" applyFill="1" applyBorder="1" applyAlignment="1">
      <alignment horizontal="center" vertical="center" wrapText="1"/>
    </xf>
    <xf numFmtId="0" fontId="7" fillId="2" borderId="5" xfId="2" applyFont="1" applyFill="1" applyBorder="1" applyAlignment="1">
      <alignment horizontal="center" vertical="center" wrapText="1"/>
    </xf>
    <xf numFmtId="0" fontId="10" fillId="2" borderId="1" xfId="2" applyFont="1" applyFill="1" applyBorder="1" applyAlignment="1">
      <alignment horizontal="justify"/>
    </xf>
    <xf numFmtId="0" fontId="8" fillId="2" borderId="5" xfId="2" applyFont="1" applyFill="1" applyBorder="1"/>
    <xf numFmtId="0" fontId="8" fillId="2" borderId="3" xfId="2" applyFont="1" applyFill="1" applyBorder="1"/>
    <xf numFmtId="164" fontId="14" fillId="2" borderId="2" xfId="2" applyNumberFormat="1" applyFont="1" applyFill="1" applyBorder="1" applyAlignment="1">
      <alignment horizontal="center" vertical="center" wrapText="1"/>
    </xf>
    <xf numFmtId="0" fontId="14" fillId="2" borderId="2" xfId="2" applyFont="1" applyFill="1" applyBorder="1" applyAlignment="1">
      <alignment horizontal="center" vertical="center" wrapText="1"/>
    </xf>
    <xf numFmtId="0" fontId="8" fillId="2" borderId="0" xfId="2" applyFont="1" applyFill="1" applyBorder="1"/>
    <xf numFmtId="0" fontId="8" fillId="2" borderId="4" xfId="2" applyFont="1" applyFill="1" applyBorder="1"/>
    <xf numFmtId="0" fontId="4" fillId="2" borderId="6" xfId="2" applyFont="1" applyFill="1" applyBorder="1"/>
    <xf numFmtId="49" fontId="4" fillId="2" borderId="2" xfId="2" applyNumberFormat="1" applyFont="1" applyFill="1" applyBorder="1" applyAlignment="1">
      <alignment horizontal="center" vertical="center"/>
    </xf>
    <xf numFmtId="0" fontId="11" fillId="2" borderId="7" xfId="2" applyFont="1" applyFill="1" applyBorder="1" applyAlignment="1">
      <alignment horizontal="center"/>
    </xf>
    <xf numFmtId="0" fontId="11" fillId="2" borderId="8" xfId="2" applyFont="1" applyFill="1" applyBorder="1" applyAlignment="1">
      <alignment horizontal="center"/>
    </xf>
    <xf numFmtId="0" fontId="11" fillId="2" borderId="6" xfId="2" applyFont="1" applyFill="1" applyBorder="1" applyAlignment="1">
      <alignment horizontal="center"/>
    </xf>
    <xf numFmtId="0" fontId="4" fillId="2" borderId="5" xfId="2" applyFont="1" applyFill="1" applyBorder="1"/>
    <xf numFmtId="0" fontId="4" fillId="2" borderId="7" xfId="2" applyFont="1" applyFill="1" applyBorder="1"/>
    <xf numFmtId="0" fontId="4" fillId="2" borderId="8" xfId="2" applyFont="1" applyFill="1" applyBorder="1"/>
    <xf numFmtId="0" fontId="14" fillId="2" borderId="2" xfId="2" applyFont="1" applyFill="1" applyBorder="1" applyAlignment="1">
      <alignment horizontal="justify" vertical="center" wrapText="1"/>
    </xf>
    <xf numFmtId="164" fontId="2" fillId="2" borderId="2" xfId="2" applyNumberFormat="1" applyFont="1" applyFill="1" applyBorder="1" applyAlignment="1">
      <alignment horizontal="justify" wrapText="1"/>
    </xf>
    <xf numFmtId="165" fontId="2" fillId="2" borderId="12" xfId="1" applyNumberFormat="1" applyFont="1" applyFill="1" applyBorder="1" applyAlignment="1">
      <alignment horizontal="center"/>
    </xf>
    <xf numFmtId="165" fontId="2" fillId="2" borderId="13" xfId="1" applyNumberFormat="1" applyFont="1" applyFill="1" applyBorder="1" applyAlignment="1">
      <alignment horizontal="center"/>
    </xf>
    <xf numFmtId="165" fontId="2" fillId="2" borderId="14" xfId="1" applyNumberFormat="1" applyFont="1" applyFill="1" applyBorder="1" applyAlignment="1">
      <alignment horizontal="center"/>
    </xf>
    <xf numFmtId="49" fontId="9" fillId="2" borderId="2" xfId="2" applyNumberFormat="1" applyFont="1" applyFill="1" applyBorder="1" applyAlignment="1">
      <alignment horizontal="center" vertical="center"/>
    </xf>
    <xf numFmtId="165" fontId="12" fillId="2" borderId="10" xfId="1" applyNumberFormat="1" applyFont="1" applyFill="1" applyBorder="1" applyAlignment="1">
      <alignment horizontal="center"/>
    </xf>
    <xf numFmtId="165" fontId="12" fillId="2" borderId="11" xfId="1" applyNumberFormat="1" applyFont="1" applyFill="1" applyBorder="1"/>
    <xf numFmtId="165" fontId="2" fillId="2" borderId="11" xfId="1" applyNumberFormat="1" applyFont="1" applyFill="1" applyBorder="1"/>
    <xf numFmtId="166" fontId="2" fillId="2" borderId="9" xfId="2" applyNumberFormat="1" applyFont="1" applyFill="1" applyBorder="1"/>
    <xf numFmtId="0" fontId="8" fillId="2" borderId="9" xfId="2" applyFont="1" applyFill="1" applyBorder="1"/>
    <xf numFmtId="49" fontId="6" fillId="2" borderId="2" xfId="2" applyNumberFormat="1" applyFont="1" applyFill="1" applyBorder="1" applyAlignment="1">
      <alignment horizontal="center" vertical="center"/>
    </xf>
    <xf numFmtId="1" fontId="14" fillId="2" borderId="2" xfId="2" applyNumberFormat="1" applyFont="1" applyFill="1" applyBorder="1" applyAlignment="1" applyProtection="1">
      <alignment horizontal="justify" vertical="center"/>
      <protection locked="0"/>
    </xf>
    <xf numFmtId="164" fontId="6" fillId="2" borderId="2" xfId="2" applyNumberFormat="1" applyFont="1" applyFill="1" applyBorder="1" applyAlignment="1" applyProtection="1">
      <alignment horizontal="justify" vertical="center"/>
      <protection locked="0"/>
    </xf>
    <xf numFmtId="0" fontId="8" fillId="2" borderId="11" xfId="2" applyFont="1" applyFill="1" applyBorder="1"/>
    <xf numFmtId="0" fontId="2" fillId="2" borderId="0" xfId="2" applyFill="1"/>
    <xf numFmtId="0" fontId="4" fillId="2" borderId="0" xfId="2" applyFont="1" applyFill="1" applyBorder="1" applyAlignment="1">
      <alignment horizontal="center" vertical="center"/>
    </xf>
    <xf numFmtId="164" fontId="4" fillId="2" borderId="0" xfId="2" applyNumberFormat="1" applyFont="1" applyFill="1" applyBorder="1"/>
    <xf numFmtId="0" fontId="4" fillId="2" borderId="0" xfId="2" applyFont="1" applyFill="1"/>
    <xf numFmtId="168" fontId="4" fillId="2" borderId="0" xfId="2" applyNumberFormat="1" applyFont="1" applyFill="1" applyBorder="1"/>
    <xf numFmtId="164" fontId="4" fillId="2" borderId="15" xfId="2" applyNumberFormat="1" applyFont="1" applyFill="1" applyBorder="1"/>
    <xf numFmtId="0" fontId="2" fillId="2" borderId="0" xfId="2" applyFont="1" applyFill="1" applyBorder="1" applyAlignment="1">
      <alignment horizontal="center" vertical="center"/>
    </xf>
    <xf numFmtId="164" fontId="3" fillId="2" borderId="15" xfId="2" applyNumberFormat="1" applyFont="1" applyFill="1" applyBorder="1"/>
    <xf numFmtId="0" fontId="2" fillId="2" borderId="0" xfId="2" applyFont="1" applyFill="1"/>
    <xf numFmtId="0" fontId="2" fillId="2" borderId="15" xfId="2" applyFont="1" applyFill="1" applyBorder="1" applyAlignment="1">
      <alignment horizontal="center" vertical="center"/>
    </xf>
    <xf numFmtId="0" fontId="3" fillId="2" borderId="15" xfId="2" applyFont="1" applyFill="1" applyBorder="1"/>
    <xf numFmtId="49" fontId="19" fillId="2" borderId="2" xfId="0" applyNumberFormat="1" applyFont="1" applyFill="1" applyBorder="1" applyAlignment="1">
      <alignment horizontal="left" vertical="center" wrapText="1"/>
    </xf>
    <xf numFmtId="0" fontId="4" fillId="2" borderId="9" xfId="2" applyFont="1" applyFill="1" applyBorder="1"/>
    <xf numFmtId="0" fontId="4" fillId="2" borderId="11" xfId="2" applyFont="1" applyFill="1" applyBorder="1"/>
    <xf numFmtId="164" fontId="9" fillId="2" borderId="2" xfId="2" applyNumberFormat="1" applyFont="1" applyFill="1" applyBorder="1" applyAlignment="1">
      <alignment horizontal="center" vertical="center" wrapText="1"/>
    </xf>
    <xf numFmtId="0" fontId="9" fillId="2" borderId="2" xfId="2" applyFont="1" applyFill="1" applyBorder="1" applyAlignment="1">
      <alignment horizontal="justify" vertical="center" wrapText="1"/>
    </xf>
    <xf numFmtId="49" fontId="18" fillId="2" borderId="2" xfId="0" applyNumberFormat="1" applyFont="1" applyFill="1" applyBorder="1" applyAlignment="1">
      <alignment horizontal="left" vertical="center" wrapText="1"/>
    </xf>
    <xf numFmtId="167" fontId="14" fillId="2" borderId="2" xfId="2" applyNumberFormat="1" applyFont="1" applyFill="1" applyBorder="1" applyAlignment="1">
      <alignment horizontal="center"/>
    </xf>
    <xf numFmtId="0" fontId="14" fillId="2" borderId="2" xfId="2" applyFont="1" applyFill="1" applyBorder="1" applyAlignment="1">
      <alignment horizontal="center"/>
    </xf>
    <xf numFmtId="0" fontId="20" fillId="2" borderId="10" xfId="2" applyFont="1" applyFill="1" applyBorder="1" applyAlignment="1">
      <alignment horizontal="center"/>
    </xf>
    <xf numFmtId="0" fontId="20" fillId="2" borderId="11" xfId="2" applyFont="1" applyFill="1" applyBorder="1" applyAlignment="1">
      <alignment horizontal="center"/>
    </xf>
    <xf numFmtId="0" fontId="20" fillId="2" borderId="9" xfId="2" applyFont="1" applyFill="1" applyBorder="1" applyAlignment="1">
      <alignment horizontal="center"/>
    </xf>
    <xf numFmtId="0" fontId="14" fillId="2" borderId="0" xfId="2" applyFont="1" applyFill="1" applyBorder="1"/>
    <xf numFmtId="0" fontId="14" fillId="2" borderId="10" xfId="2" applyFont="1" applyFill="1" applyBorder="1"/>
    <xf numFmtId="0" fontId="14" fillId="2" borderId="9" xfId="2" applyFont="1" applyFill="1" applyBorder="1"/>
    <xf numFmtId="49" fontId="16" fillId="2" borderId="2" xfId="2" applyNumberFormat="1" applyFont="1" applyFill="1" applyBorder="1" applyAlignment="1">
      <alignment horizontal="center" vertical="center"/>
    </xf>
    <xf numFmtId="164" fontId="16" fillId="2" borderId="2" xfId="2" applyNumberFormat="1" applyFont="1" applyFill="1" applyBorder="1" applyAlignment="1" applyProtection="1">
      <alignment horizontal="justify" wrapText="1"/>
      <protection locked="0"/>
    </xf>
    <xf numFmtId="166" fontId="16" fillId="2" borderId="12" xfId="1" applyNumberFormat="1" applyFont="1" applyFill="1" applyBorder="1" applyAlignment="1">
      <alignment horizontal="center"/>
    </xf>
    <xf numFmtId="166" fontId="16" fillId="2" borderId="13" xfId="1" applyNumberFormat="1" applyFont="1" applyFill="1" applyBorder="1" applyAlignment="1">
      <alignment horizontal="center"/>
    </xf>
    <xf numFmtId="166" fontId="16" fillId="2" borderId="14" xfId="1" applyNumberFormat="1" applyFont="1" applyFill="1" applyBorder="1" applyAlignment="1">
      <alignment horizontal="center"/>
    </xf>
    <xf numFmtId="167" fontId="9" fillId="2" borderId="2" xfId="1" applyNumberFormat="1" applyFont="1" applyFill="1" applyBorder="1" applyAlignment="1" applyProtection="1">
      <alignment horizontal="left" vertical="center" wrapText="1"/>
      <protection locked="0"/>
    </xf>
    <xf numFmtId="0" fontId="9" fillId="2" borderId="0" xfId="0" applyFont="1" applyFill="1" applyAlignment="1">
      <alignment horizontal="right" vertical="top" wrapText="1"/>
    </xf>
    <xf numFmtId="49" fontId="7" fillId="2" borderId="2" xfId="2" applyNumberFormat="1" applyFont="1" applyFill="1" applyBorder="1" applyAlignment="1">
      <alignment horizontal="center" vertical="center"/>
    </xf>
    <xf numFmtId="0" fontId="14" fillId="2" borderId="2" xfId="2" applyFont="1" applyFill="1" applyBorder="1" applyAlignment="1">
      <alignment horizontal="center" vertical="center" wrapText="1"/>
    </xf>
    <xf numFmtId="1" fontId="2" fillId="2" borderId="2" xfId="2" applyNumberFormat="1" applyFont="1" applyFill="1" applyBorder="1" applyAlignment="1">
      <alignment horizontal="center"/>
    </xf>
    <xf numFmtId="0" fontId="6" fillId="2" borderId="0" xfId="2" applyFont="1" applyFill="1" applyBorder="1" applyAlignment="1">
      <alignment horizontal="center"/>
    </xf>
    <xf numFmtId="1" fontId="14" fillId="2" borderId="2" xfId="2" applyNumberFormat="1" applyFont="1" applyFill="1" applyBorder="1" applyAlignment="1">
      <alignment horizontal="center"/>
    </xf>
    <xf numFmtId="1" fontId="16" fillId="2" borderId="2" xfId="2" applyNumberFormat="1" applyFont="1" applyFill="1" applyBorder="1" applyAlignment="1">
      <alignment horizontal="center"/>
    </xf>
    <xf numFmtId="164" fontId="9" fillId="2" borderId="17" xfId="2" applyNumberFormat="1" applyFont="1" applyFill="1" applyBorder="1" applyAlignment="1">
      <alignment horizontal="center" vertical="center" wrapText="1"/>
    </xf>
    <xf numFmtId="164" fontId="9" fillId="2" borderId="2" xfId="2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3" xfId="3"/>
    <cellStyle name="Обычный_Прил 22,23,24" xfId="2"/>
    <cellStyle name="Финансовый" xfId="1" builtinId="3"/>
  </cellStyles>
  <dxfs count="0"/>
  <tableStyles count="0" defaultTableStyle="TableStyleMedium2" defaultPivotStyle="PivotStyleMedium9"/>
  <colors>
    <mruColors>
      <color rgb="FFCC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EO65"/>
  <sheetViews>
    <sheetView tabSelected="1" view="pageBreakPreview" topLeftCell="B23" zoomScale="75" zoomScaleSheetLayoutView="75" workbookViewId="0">
      <selection activeCell="AG26" sqref="AG26"/>
    </sheetView>
  </sheetViews>
  <sheetFormatPr defaultColWidth="8" defaultRowHeight="13.2"/>
  <cols>
    <col min="1" max="1" width="0.33203125" style="65" hidden="1" customWidth="1"/>
    <col min="2" max="2" width="8.109375" style="74" customWidth="1"/>
    <col min="3" max="3" width="36.88671875" style="75" customWidth="1"/>
    <col min="4" max="4" width="8.33203125" style="72" hidden="1" customWidth="1"/>
    <col min="5" max="5" width="15.88671875" style="73" hidden="1" customWidth="1"/>
    <col min="6" max="6" width="14.88671875" style="73" hidden="1" customWidth="1"/>
    <col min="7" max="7" width="15.88671875" style="73" hidden="1" customWidth="1"/>
    <col min="8" max="8" width="15.33203125" style="73" hidden="1" customWidth="1"/>
    <col min="9" max="9" width="15.5546875" style="73" hidden="1" customWidth="1"/>
    <col min="10" max="10" width="18.44140625" style="73" hidden="1" customWidth="1"/>
    <col min="11" max="11" width="16.44140625" style="73" hidden="1" customWidth="1"/>
    <col min="12" max="13" width="14.88671875" style="73" hidden="1" customWidth="1"/>
    <col min="14" max="14" width="16.109375" style="73" hidden="1" customWidth="1"/>
    <col min="15" max="15" width="20.6640625" style="65" hidden="1" customWidth="1"/>
    <col min="16" max="16" width="0.109375" style="65" hidden="1" customWidth="1"/>
    <col min="17" max="17" width="8.109375" style="65" hidden="1" customWidth="1"/>
    <col min="18" max="18" width="15.5546875" style="65" hidden="1" customWidth="1"/>
    <col min="19" max="19" width="13.6640625" style="65" hidden="1" customWidth="1"/>
    <col min="20" max="20" width="10.33203125" style="65" hidden="1" customWidth="1"/>
    <col min="21" max="21" width="18.44140625" style="17" hidden="1" customWidth="1"/>
    <col min="22" max="22" width="15.109375" style="17" hidden="1" customWidth="1"/>
    <col min="23" max="23" width="17" style="17" hidden="1" customWidth="1"/>
    <col min="24" max="30" width="15.109375" style="17" hidden="1" customWidth="1"/>
    <col min="31" max="31" width="15.5546875" style="17" customWidth="1"/>
    <col min="32" max="32" width="14.88671875" style="17" customWidth="1"/>
    <col min="33" max="33" width="14.5546875" style="17" customWidth="1"/>
    <col min="34" max="35" width="13.88671875" style="17" customWidth="1"/>
    <col min="36" max="36" width="15.33203125" style="17" customWidth="1"/>
    <col min="37" max="37" width="14" style="17" customWidth="1"/>
    <col min="38" max="39" width="15.109375" style="17" bestFit="1" customWidth="1"/>
    <col min="40" max="40" width="14" style="17" customWidth="1"/>
    <col min="41" max="48" width="8" style="17" customWidth="1"/>
    <col min="49" max="222" width="6.6640625" style="65" customWidth="1"/>
    <col min="223" max="223" width="15.109375" style="65" customWidth="1"/>
    <col min="224" max="250" width="8" style="65" customWidth="1"/>
    <col min="251" max="458" width="8" style="65"/>
    <col min="459" max="459" width="19" style="65" customWidth="1"/>
    <col min="460" max="460" width="0" style="65" hidden="1" customWidth="1"/>
    <col min="461" max="461" width="6" style="65" customWidth="1"/>
    <col min="462" max="462" width="42.109375" style="65" customWidth="1"/>
    <col min="463" max="463" width="0" style="65" hidden="1" customWidth="1"/>
    <col min="464" max="464" width="12.6640625" style="65" customWidth="1"/>
    <col min="465" max="465" width="13.5546875" style="65" customWidth="1"/>
    <col min="466" max="466" width="14" style="65" customWidth="1"/>
    <col min="467" max="467" width="13.88671875" style="65" customWidth="1"/>
    <col min="468" max="468" width="12.5546875" style="65" customWidth="1"/>
    <col min="469" max="471" width="12.6640625" style="65" customWidth="1"/>
    <col min="472" max="477" width="0" style="65" hidden="1" customWidth="1"/>
    <col min="478" max="478" width="12.109375" style="65" customWidth="1"/>
    <col min="479" max="479" width="15.109375" style="65" customWidth="1"/>
    <col min="480" max="506" width="8" style="65" customWidth="1"/>
    <col min="507" max="714" width="8" style="65"/>
    <col min="715" max="715" width="19" style="65" customWidth="1"/>
    <col min="716" max="716" width="0" style="65" hidden="1" customWidth="1"/>
    <col min="717" max="717" width="6" style="65" customWidth="1"/>
    <col min="718" max="718" width="42.109375" style="65" customWidth="1"/>
    <col min="719" max="719" width="0" style="65" hidden="1" customWidth="1"/>
    <col min="720" max="720" width="12.6640625" style="65" customWidth="1"/>
    <col min="721" max="721" width="13.5546875" style="65" customWidth="1"/>
    <col min="722" max="722" width="14" style="65" customWidth="1"/>
    <col min="723" max="723" width="13.88671875" style="65" customWidth="1"/>
    <col min="724" max="724" width="12.5546875" style="65" customWidth="1"/>
    <col min="725" max="727" width="12.6640625" style="65" customWidth="1"/>
    <col min="728" max="733" width="0" style="65" hidden="1" customWidth="1"/>
    <col min="734" max="734" width="12.109375" style="65" customWidth="1"/>
    <col min="735" max="735" width="15.109375" style="65" customWidth="1"/>
    <col min="736" max="762" width="8" style="65" customWidth="1"/>
    <col min="763" max="970" width="8" style="65"/>
    <col min="971" max="971" width="19" style="65" customWidth="1"/>
    <col min="972" max="972" width="0" style="65" hidden="1" customWidth="1"/>
    <col min="973" max="973" width="6" style="65" customWidth="1"/>
    <col min="974" max="974" width="42.109375" style="65" customWidth="1"/>
    <col min="975" max="975" width="0" style="65" hidden="1" customWidth="1"/>
    <col min="976" max="976" width="12.6640625" style="65" customWidth="1"/>
    <col min="977" max="977" width="13.5546875" style="65" customWidth="1"/>
    <col min="978" max="978" width="14" style="65" customWidth="1"/>
    <col min="979" max="979" width="13.88671875" style="65" customWidth="1"/>
    <col min="980" max="980" width="12.5546875" style="65" customWidth="1"/>
    <col min="981" max="983" width="12.6640625" style="65" customWidth="1"/>
    <col min="984" max="989" width="0" style="65" hidden="1" customWidth="1"/>
    <col min="990" max="990" width="12.109375" style="65" customWidth="1"/>
    <col min="991" max="991" width="15.109375" style="65" customWidth="1"/>
    <col min="992" max="1018" width="8" style="65" customWidth="1"/>
    <col min="1019" max="1226" width="8" style="65"/>
    <col min="1227" max="1227" width="19" style="65" customWidth="1"/>
    <col min="1228" max="1228" width="0" style="65" hidden="1" customWidth="1"/>
    <col min="1229" max="1229" width="6" style="65" customWidth="1"/>
    <col min="1230" max="1230" width="42.109375" style="65" customWidth="1"/>
    <col min="1231" max="1231" width="0" style="65" hidden="1" customWidth="1"/>
    <col min="1232" max="1232" width="12.6640625" style="65" customWidth="1"/>
    <col min="1233" max="1233" width="13.5546875" style="65" customWidth="1"/>
    <col min="1234" max="1234" width="14" style="65" customWidth="1"/>
    <col min="1235" max="1235" width="13.88671875" style="65" customWidth="1"/>
    <col min="1236" max="1236" width="12.5546875" style="65" customWidth="1"/>
    <col min="1237" max="1239" width="12.6640625" style="65" customWidth="1"/>
    <col min="1240" max="1245" width="0" style="65" hidden="1" customWidth="1"/>
    <col min="1246" max="1246" width="12.109375" style="65" customWidth="1"/>
    <col min="1247" max="1247" width="15.109375" style="65" customWidth="1"/>
    <col min="1248" max="1274" width="8" style="65" customWidth="1"/>
    <col min="1275" max="1482" width="8" style="65"/>
    <col min="1483" max="1483" width="19" style="65" customWidth="1"/>
    <col min="1484" max="1484" width="0" style="65" hidden="1" customWidth="1"/>
    <col min="1485" max="1485" width="6" style="65" customWidth="1"/>
    <col min="1486" max="1486" width="42.109375" style="65" customWidth="1"/>
    <col min="1487" max="1487" width="0" style="65" hidden="1" customWidth="1"/>
    <col min="1488" max="1488" width="12.6640625" style="65" customWidth="1"/>
    <col min="1489" max="1489" width="13.5546875" style="65" customWidth="1"/>
    <col min="1490" max="1490" width="14" style="65" customWidth="1"/>
    <col min="1491" max="1491" width="13.88671875" style="65" customWidth="1"/>
    <col min="1492" max="1492" width="12.5546875" style="65" customWidth="1"/>
    <col min="1493" max="1495" width="12.6640625" style="65" customWidth="1"/>
    <col min="1496" max="1501" width="0" style="65" hidden="1" customWidth="1"/>
    <col min="1502" max="1502" width="12.109375" style="65" customWidth="1"/>
    <col min="1503" max="1503" width="15.109375" style="65" customWidth="1"/>
    <col min="1504" max="1530" width="8" style="65" customWidth="1"/>
    <col min="1531" max="1738" width="8" style="65"/>
    <col min="1739" max="1739" width="19" style="65" customWidth="1"/>
    <col min="1740" max="1740" width="0" style="65" hidden="1" customWidth="1"/>
    <col min="1741" max="1741" width="6" style="65" customWidth="1"/>
    <col min="1742" max="1742" width="42.109375" style="65" customWidth="1"/>
    <col min="1743" max="1743" width="0" style="65" hidden="1" customWidth="1"/>
    <col min="1744" max="1744" width="12.6640625" style="65" customWidth="1"/>
    <col min="1745" max="1745" width="13.5546875" style="65" customWidth="1"/>
    <col min="1746" max="1746" width="14" style="65" customWidth="1"/>
    <col min="1747" max="1747" width="13.88671875" style="65" customWidth="1"/>
    <col min="1748" max="1748" width="12.5546875" style="65" customWidth="1"/>
    <col min="1749" max="1751" width="12.6640625" style="65" customWidth="1"/>
    <col min="1752" max="1757" width="0" style="65" hidden="1" customWidth="1"/>
    <col min="1758" max="1758" width="12.109375" style="65" customWidth="1"/>
    <col min="1759" max="1759" width="15.109375" style="65" customWidth="1"/>
    <col min="1760" max="1786" width="8" style="65" customWidth="1"/>
    <col min="1787" max="1994" width="8" style="65"/>
    <col min="1995" max="1995" width="19" style="65" customWidth="1"/>
    <col min="1996" max="1996" width="0" style="65" hidden="1" customWidth="1"/>
    <col min="1997" max="1997" width="6" style="65" customWidth="1"/>
    <col min="1998" max="1998" width="42.109375" style="65" customWidth="1"/>
    <col min="1999" max="1999" width="0" style="65" hidden="1" customWidth="1"/>
    <col min="2000" max="2000" width="12.6640625" style="65" customWidth="1"/>
    <col min="2001" max="2001" width="13.5546875" style="65" customWidth="1"/>
    <col min="2002" max="2002" width="14" style="65" customWidth="1"/>
    <col min="2003" max="2003" width="13.88671875" style="65" customWidth="1"/>
    <col min="2004" max="2004" width="12.5546875" style="65" customWidth="1"/>
    <col min="2005" max="2007" width="12.6640625" style="65" customWidth="1"/>
    <col min="2008" max="2013" width="0" style="65" hidden="1" customWidth="1"/>
    <col min="2014" max="2014" width="12.109375" style="65" customWidth="1"/>
    <col min="2015" max="2015" width="15.109375" style="65" customWidth="1"/>
    <col min="2016" max="2042" width="8" style="65" customWidth="1"/>
    <col min="2043" max="2250" width="8" style="65"/>
    <col min="2251" max="2251" width="19" style="65" customWidth="1"/>
    <col min="2252" max="2252" width="0" style="65" hidden="1" customWidth="1"/>
    <col min="2253" max="2253" width="6" style="65" customWidth="1"/>
    <col min="2254" max="2254" width="42.109375" style="65" customWidth="1"/>
    <col min="2255" max="2255" width="0" style="65" hidden="1" customWidth="1"/>
    <col min="2256" max="2256" width="12.6640625" style="65" customWidth="1"/>
    <col min="2257" max="2257" width="13.5546875" style="65" customWidth="1"/>
    <col min="2258" max="2258" width="14" style="65" customWidth="1"/>
    <col min="2259" max="2259" width="13.88671875" style="65" customWidth="1"/>
    <col min="2260" max="2260" width="12.5546875" style="65" customWidth="1"/>
    <col min="2261" max="2263" width="12.6640625" style="65" customWidth="1"/>
    <col min="2264" max="2269" width="0" style="65" hidden="1" customWidth="1"/>
    <col min="2270" max="2270" width="12.109375" style="65" customWidth="1"/>
    <col min="2271" max="2271" width="15.109375" style="65" customWidth="1"/>
    <col min="2272" max="2298" width="8" style="65" customWidth="1"/>
    <col min="2299" max="2506" width="8" style="65"/>
    <col min="2507" max="2507" width="19" style="65" customWidth="1"/>
    <col min="2508" max="2508" width="0" style="65" hidden="1" customWidth="1"/>
    <col min="2509" max="2509" width="6" style="65" customWidth="1"/>
    <col min="2510" max="2510" width="42.109375" style="65" customWidth="1"/>
    <col min="2511" max="2511" width="0" style="65" hidden="1" customWidth="1"/>
    <col min="2512" max="2512" width="12.6640625" style="65" customWidth="1"/>
    <col min="2513" max="2513" width="13.5546875" style="65" customWidth="1"/>
    <col min="2514" max="2514" width="14" style="65" customWidth="1"/>
    <col min="2515" max="2515" width="13.88671875" style="65" customWidth="1"/>
    <col min="2516" max="2516" width="12.5546875" style="65" customWidth="1"/>
    <col min="2517" max="2519" width="12.6640625" style="65" customWidth="1"/>
    <col min="2520" max="2525" width="0" style="65" hidden="1" customWidth="1"/>
    <col min="2526" max="2526" width="12.109375" style="65" customWidth="1"/>
    <col min="2527" max="2527" width="15.109375" style="65" customWidth="1"/>
    <col min="2528" max="2554" width="8" style="65" customWidth="1"/>
    <col min="2555" max="2762" width="8" style="65"/>
    <col min="2763" max="2763" width="19" style="65" customWidth="1"/>
    <col min="2764" max="2764" width="0" style="65" hidden="1" customWidth="1"/>
    <col min="2765" max="2765" width="6" style="65" customWidth="1"/>
    <col min="2766" max="2766" width="42.109375" style="65" customWidth="1"/>
    <col min="2767" max="2767" width="0" style="65" hidden="1" customWidth="1"/>
    <col min="2768" max="2768" width="12.6640625" style="65" customWidth="1"/>
    <col min="2769" max="2769" width="13.5546875" style="65" customWidth="1"/>
    <col min="2770" max="2770" width="14" style="65" customWidth="1"/>
    <col min="2771" max="2771" width="13.88671875" style="65" customWidth="1"/>
    <col min="2772" max="2772" width="12.5546875" style="65" customWidth="1"/>
    <col min="2773" max="2775" width="12.6640625" style="65" customWidth="1"/>
    <col min="2776" max="2781" width="0" style="65" hidden="1" customWidth="1"/>
    <col min="2782" max="2782" width="12.109375" style="65" customWidth="1"/>
    <col min="2783" max="2783" width="15.109375" style="65" customWidth="1"/>
    <col min="2784" max="2810" width="8" style="65" customWidth="1"/>
    <col min="2811" max="3018" width="8" style="65"/>
    <col min="3019" max="3019" width="19" style="65" customWidth="1"/>
    <col min="3020" max="3020" width="0" style="65" hidden="1" customWidth="1"/>
    <col min="3021" max="3021" width="6" style="65" customWidth="1"/>
    <col min="3022" max="3022" width="42.109375" style="65" customWidth="1"/>
    <col min="3023" max="3023" width="0" style="65" hidden="1" customWidth="1"/>
    <col min="3024" max="3024" width="12.6640625" style="65" customWidth="1"/>
    <col min="3025" max="3025" width="13.5546875" style="65" customWidth="1"/>
    <col min="3026" max="3026" width="14" style="65" customWidth="1"/>
    <col min="3027" max="3027" width="13.88671875" style="65" customWidth="1"/>
    <col min="3028" max="3028" width="12.5546875" style="65" customWidth="1"/>
    <col min="3029" max="3031" width="12.6640625" style="65" customWidth="1"/>
    <col min="3032" max="3037" width="0" style="65" hidden="1" customWidth="1"/>
    <col min="3038" max="3038" width="12.109375" style="65" customWidth="1"/>
    <col min="3039" max="3039" width="15.109375" style="65" customWidth="1"/>
    <col min="3040" max="3066" width="8" style="65" customWidth="1"/>
    <col min="3067" max="3274" width="8" style="65"/>
    <col min="3275" max="3275" width="19" style="65" customWidth="1"/>
    <col min="3276" max="3276" width="0" style="65" hidden="1" customWidth="1"/>
    <col min="3277" max="3277" width="6" style="65" customWidth="1"/>
    <col min="3278" max="3278" width="42.109375" style="65" customWidth="1"/>
    <col min="3279" max="3279" width="0" style="65" hidden="1" customWidth="1"/>
    <col min="3280" max="3280" width="12.6640625" style="65" customWidth="1"/>
    <col min="3281" max="3281" width="13.5546875" style="65" customWidth="1"/>
    <col min="3282" max="3282" width="14" style="65" customWidth="1"/>
    <col min="3283" max="3283" width="13.88671875" style="65" customWidth="1"/>
    <col min="3284" max="3284" width="12.5546875" style="65" customWidth="1"/>
    <col min="3285" max="3287" width="12.6640625" style="65" customWidth="1"/>
    <col min="3288" max="3293" width="0" style="65" hidden="1" customWidth="1"/>
    <col min="3294" max="3294" width="12.109375" style="65" customWidth="1"/>
    <col min="3295" max="3295" width="15.109375" style="65" customWidth="1"/>
    <col min="3296" max="3322" width="8" style="65" customWidth="1"/>
    <col min="3323" max="3530" width="8" style="65"/>
    <col min="3531" max="3531" width="19" style="65" customWidth="1"/>
    <col min="3532" max="3532" width="0" style="65" hidden="1" customWidth="1"/>
    <col min="3533" max="3533" width="6" style="65" customWidth="1"/>
    <col min="3534" max="3534" width="42.109375" style="65" customWidth="1"/>
    <col min="3535" max="3535" width="0" style="65" hidden="1" customWidth="1"/>
    <col min="3536" max="3536" width="12.6640625" style="65" customWidth="1"/>
    <col min="3537" max="3537" width="13.5546875" style="65" customWidth="1"/>
    <col min="3538" max="3538" width="14" style="65" customWidth="1"/>
    <col min="3539" max="3539" width="13.88671875" style="65" customWidth="1"/>
    <col min="3540" max="3540" width="12.5546875" style="65" customWidth="1"/>
    <col min="3541" max="3543" width="12.6640625" style="65" customWidth="1"/>
    <col min="3544" max="3549" width="0" style="65" hidden="1" customWidth="1"/>
    <col min="3550" max="3550" width="12.109375" style="65" customWidth="1"/>
    <col min="3551" max="3551" width="15.109375" style="65" customWidth="1"/>
    <col min="3552" max="3578" width="8" style="65" customWidth="1"/>
    <col min="3579" max="3786" width="8" style="65"/>
    <col min="3787" max="3787" width="19" style="65" customWidth="1"/>
    <col min="3788" max="3788" width="0" style="65" hidden="1" customWidth="1"/>
    <col min="3789" max="3789" width="6" style="65" customWidth="1"/>
    <col min="3790" max="3790" width="42.109375" style="65" customWidth="1"/>
    <col min="3791" max="3791" width="0" style="65" hidden="1" customWidth="1"/>
    <col min="3792" max="3792" width="12.6640625" style="65" customWidth="1"/>
    <col min="3793" max="3793" width="13.5546875" style="65" customWidth="1"/>
    <col min="3794" max="3794" width="14" style="65" customWidth="1"/>
    <col min="3795" max="3795" width="13.88671875" style="65" customWidth="1"/>
    <col min="3796" max="3796" width="12.5546875" style="65" customWidth="1"/>
    <col min="3797" max="3799" width="12.6640625" style="65" customWidth="1"/>
    <col min="3800" max="3805" width="0" style="65" hidden="1" customWidth="1"/>
    <col min="3806" max="3806" width="12.109375" style="65" customWidth="1"/>
    <col min="3807" max="3807" width="15.109375" style="65" customWidth="1"/>
    <col min="3808" max="3834" width="8" style="65" customWidth="1"/>
    <col min="3835" max="4042" width="8" style="65"/>
    <col min="4043" max="4043" width="19" style="65" customWidth="1"/>
    <col min="4044" max="4044" width="0" style="65" hidden="1" customWidth="1"/>
    <col min="4045" max="4045" width="6" style="65" customWidth="1"/>
    <col min="4046" max="4046" width="42.109375" style="65" customWidth="1"/>
    <col min="4047" max="4047" width="0" style="65" hidden="1" customWidth="1"/>
    <col min="4048" max="4048" width="12.6640625" style="65" customWidth="1"/>
    <col min="4049" max="4049" width="13.5546875" style="65" customWidth="1"/>
    <col min="4050" max="4050" width="14" style="65" customWidth="1"/>
    <col min="4051" max="4051" width="13.88671875" style="65" customWidth="1"/>
    <col min="4052" max="4052" width="12.5546875" style="65" customWidth="1"/>
    <col min="4053" max="4055" width="12.6640625" style="65" customWidth="1"/>
    <col min="4056" max="4061" width="0" style="65" hidden="1" customWidth="1"/>
    <col min="4062" max="4062" width="12.109375" style="65" customWidth="1"/>
    <col min="4063" max="4063" width="15.109375" style="65" customWidth="1"/>
    <col min="4064" max="4090" width="8" style="65" customWidth="1"/>
    <col min="4091" max="4298" width="8" style="65"/>
    <col min="4299" max="4299" width="19" style="65" customWidth="1"/>
    <col min="4300" max="4300" width="0" style="65" hidden="1" customWidth="1"/>
    <col min="4301" max="4301" width="6" style="65" customWidth="1"/>
    <col min="4302" max="4302" width="42.109375" style="65" customWidth="1"/>
    <col min="4303" max="4303" width="0" style="65" hidden="1" customWidth="1"/>
    <col min="4304" max="4304" width="12.6640625" style="65" customWidth="1"/>
    <col min="4305" max="4305" width="13.5546875" style="65" customWidth="1"/>
    <col min="4306" max="4306" width="14" style="65" customWidth="1"/>
    <col min="4307" max="4307" width="13.88671875" style="65" customWidth="1"/>
    <col min="4308" max="4308" width="12.5546875" style="65" customWidth="1"/>
    <col min="4309" max="4311" width="12.6640625" style="65" customWidth="1"/>
    <col min="4312" max="4317" width="0" style="65" hidden="1" customWidth="1"/>
    <col min="4318" max="4318" width="12.109375" style="65" customWidth="1"/>
    <col min="4319" max="4319" width="15.109375" style="65" customWidth="1"/>
    <col min="4320" max="4346" width="8" style="65" customWidth="1"/>
    <col min="4347" max="4554" width="8" style="65"/>
    <col min="4555" max="4555" width="19" style="65" customWidth="1"/>
    <col min="4556" max="4556" width="0" style="65" hidden="1" customWidth="1"/>
    <col min="4557" max="4557" width="6" style="65" customWidth="1"/>
    <col min="4558" max="4558" width="42.109375" style="65" customWidth="1"/>
    <col min="4559" max="4559" width="0" style="65" hidden="1" customWidth="1"/>
    <col min="4560" max="4560" width="12.6640625" style="65" customWidth="1"/>
    <col min="4561" max="4561" width="13.5546875" style="65" customWidth="1"/>
    <col min="4562" max="4562" width="14" style="65" customWidth="1"/>
    <col min="4563" max="4563" width="13.88671875" style="65" customWidth="1"/>
    <col min="4564" max="4564" width="12.5546875" style="65" customWidth="1"/>
    <col min="4565" max="4567" width="12.6640625" style="65" customWidth="1"/>
    <col min="4568" max="4573" width="0" style="65" hidden="1" customWidth="1"/>
    <col min="4574" max="4574" width="12.109375" style="65" customWidth="1"/>
    <col min="4575" max="4575" width="15.109375" style="65" customWidth="1"/>
    <col min="4576" max="4602" width="8" style="65" customWidth="1"/>
    <col min="4603" max="4810" width="8" style="65"/>
    <col min="4811" max="4811" width="19" style="65" customWidth="1"/>
    <col min="4812" max="4812" width="0" style="65" hidden="1" customWidth="1"/>
    <col min="4813" max="4813" width="6" style="65" customWidth="1"/>
    <col min="4814" max="4814" width="42.109375" style="65" customWidth="1"/>
    <col min="4815" max="4815" width="0" style="65" hidden="1" customWidth="1"/>
    <col min="4816" max="4816" width="12.6640625" style="65" customWidth="1"/>
    <col min="4817" max="4817" width="13.5546875" style="65" customWidth="1"/>
    <col min="4818" max="4818" width="14" style="65" customWidth="1"/>
    <col min="4819" max="4819" width="13.88671875" style="65" customWidth="1"/>
    <col min="4820" max="4820" width="12.5546875" style="65" customWidth="1"/>
    <col min="4821" max="4823" width="12.6640625" style="65" customWidth="1"/>
    <col min="4824" max="4829" width="0" style="65" hidden="1" customWidth="1"/>
    <col min="4830" max="4830" width="12.109375" style="65" customWidth="1"/>
    <col min="4831" max="4831" width="15.109375" style="65" customWidth="1"/>
    <col min="4832" max="4858" width="8" style="65" customWidth="1"/>
    <col min="4859" max="5066" width="8" style="65"/>
    <col min="5067" max="5067" width="19" style="65" customWidth="1"/>
    <col min="5068" max="5068" width="0" style="65" hidden="1" customWidth="1"/>
    <col min="5069" max="5069" width="6" style="65" customWidth="1"/>
    <col min="5070" max="5070" width="42.109375" style="65" customWidth="1"/>
    <col min="5071" max="5071" width="0" style="65" hidden="1" customWidth="1"/>
    <col min="5072" max="5072" width="12.6640625" style="65" customWidth="1"/>
    <col min="5073" max="5073" width="13.5546875" style="65" customWidth="1"/>
    <col min="5074" max="5074" width="14" style="65" customWidth="1"/>
    <col min="5075" max="5075" width="13.88671875" style="65" customWidth="1"/>
    <col min="5076" max="5076" width="12.5546875" style="65" customWidth="1"/>
    <col min="5077" max="5079" width="12.6640625" style="65" customWidth="1"/>
    <col min="5080" max="5085" width="0" style="65" hidden="1" customWidth="1"/>
    <col min="5086" max="5086" width="12.109375" style="65" customWidth="1"/>
    <col min="5087" max="5087" width="15.109375" style="65" customWidth="1"/>
    <col min="5088" max="5114" width="8" style="65" customWidth="1"/>
    <col min="5115" max="5322" width="8" style="65"/>
    <col min="5323" max="5323" width="19" style="65" customWidth="1"/>
    <col min="5324" max="5324" width="0" style="65" hidden="1" customWidth="1"/>
    <col min="5325" max="5325" width="6" style="65" customWidth="1"/>
    <col min="5326" max="5326" width="42.109375" style="65" customWidth="1"/>
    <col min="5327" max="5327" width="0" style="65" hidden="1" customWidth="1"/>
    <col min="5328" max="5328" width="12.6640625" style="65" customWidth="1"/>
    <col min="5329" max="5329" width="13.5546875" style="65" customWidth="1"/>
    <col min="5330" max="5330" width="14" style="65" customWidth="1"/>
    <col min="5331" max="5331" width="13.88671875" style="65" customWidth="1"/>
    <col min="5332" max="5332" width="12.5546875" style="65" customWidth="1"/>
    <col min="5333" max="5335" width="12.6640625" style="65" customWidth="1"/>
    <col min="5336" max="5341" width="0" style="65" hidden="1" customWidth="1"/>
    <col min="5342" max="5342" width="12.109375" style="65" customWidth="1"/>
    <col min="5343" max="5343" width="15.109375" style="65" customWidth="1"/>
    <col min="5344" max="5370" width="8" style="65" customWidth="1"/>
    <col min="5371" max="5578" width="8" style="65"/>
    <col min="5579" max="5579" width="19" style="65" customWidth="1"/>
    <col min="5580" max="5580" width="0" style="65" hidden="1" customWidth="1"/>
    <col min="5581" max="5581" width="6" style="65" customWidth="1"/>
    <col min="5582" max="5582" width="42.109375" style="65" customWidth="1"/>
    <col min="5583" max="5583" width="0" style="65" hidden="1" customWidth="1"/>
    <col min="5584" max="5584" width="12.6640625" style="65" customWidth="1"/>
    <col min="5585" max="5585" width="13.5546875" style="65" customWidth="1"/>
    <col min="5586" max="5586" width="14" style="65" customWidth="1"/>
    <col min="5587" max="5587" width="13.88671875" style="65" customWidth="1"/>
    <col min="5588" max="5588" width="12.5546875" style="65" customWidth="1"/>
    <col min="5589" max="5591" width="12.6640625" style="65" customWidth="1"/>
    <col min="5592" max="5597" width="0" style="65" hidden="1" customWidth="1"/>
    <col min="5598" max="5598" width="12.109375" style="65" customWidth="1"/>
    <col min="5599" max="5599" width="15.109375" style="65" customWidth="1"/>
    <col min="5600" max="5626" width="8" style="65" customWidth="1"/>
    <col min="5627" max="5834" width="8" style="65"/>
    <col min="5835" max="5835" width="19" style="65" customWidth="1"/>
    <col min="5836" max="5836" width="0" style="65" hidden="1" customWidth="1"/>
    <col min="5837" max="5837" width="6" style="65" customWidth="1"/>
    <col min="5838" max="5838" width="42.109375" style="65" customWidth="1"/>
    <col min="5839" max="5839" width="0" style="65" hidden="1" customWidth="1"/>
    <col min="5840" max="5840" width="12.6640625" style="65" customWidth="1"/>
    <col min="5841" max="5841" width="13.5546875" style="65" customWidth="1"/>
    <col min="5842" max="5842" width="14" style="65" customWidth="1"/>
    <col min="5843" max="5843" width="13.88671875" style="65" customWidth="1"/>
    <col min="5844" max="5844" width="12.5546875" style="65" customWidth="1"/>
    <col min="5845" max="5847" width="12.6640625" style="65" customWidth="1"/>
    <col min="5848" max="5853" width="0" style="65" hidden="1" customWidth="1"/>
    <col min="5854" max="5854" width="12.109375" style="65" customWidth="1"/>
    <col min="5855" max="5855" width="15.109375" style="65" customWidth="1"/>
    <col min="5856" max="5882" width="8" style="65" customWidth="1"/>
    <col min="5883" max="6090" width="8" style="65"/>
    <col min="6091" max="6091" width="19" style="65" customWidth="1"/>
    <col min="6092" max="6092" width="0" style="65" hidden="1" customWidth="1"/>
    <col min="6093" max="6093" width="6" style="65" customWidth="1"/>
    <col min="6094" max="6094" width="42.109375" style="65" customWidth="1"/>
    <col min="6095" max="6095" width="0" style="65" hidden="1" customWidth="1"/>
    <col min="6096" max="6096" width="12.6640625" style="65" customWidth="1"/>
    <col min="6097" max="6097" width="13.5546875" style="65" customWidth="1"/>
    <col min="6098" max="6098" width="14" style="65" customWidth="1"/>
    <col min="6099" max="6099" width="13.88671875" style="65" customWidth="1"/>
    <col min="6100" max="6100" width="12.5546875" style="65" customWidth="1"/>
    <col min="6101" max="6103" width="12.6640625" style="65" customWidth="1"/>
    <col min="6104" max="6109" width="0" style="65" hidden="1" customWidth="1"/>
    <col min="6110" max="6110" width="12.109375" style="65" customWidth="1"/>
    <col min="6111" max="6111" width="15.109375" style="65" customWidth="1"/>
    <col min="6112" max="6138" width="8" style="65" customWidth="1"/>
    <col min="6139" max="6346" width="8" style="65"/>
    <col min="6347" max="6347" width="19" style="65" customWidth="1"/>
    <col min="6348" max="6348" width="0" style="65" hidden="1" customWidth="1"/>
    <col min="6349" max="6349" width="6" style="65" customWidth="1"/>
    <col min="6350" max="6350" width="42.109375" style="65" customWidth="1"/>
    <col min="6351" max="6351" width="0" style="65" hidden="1" customWidth="1"/>
    <col min="6352" max="6352" width="12.6640625" style="65" customWidth="1"/>
    <col min="6353" max="6353" width="13.5546875" style="65" customWidth="1"/>
    <col min="6354" max="6354" width="14" style="65" customWidth="1"/>
    <col min="6355" max="6355" width="13.88671875" style="65" customWidth="1"/>
    <col min="6356" max="6356" width="12.5546875" style="65" customWidth="1"/>
    <col min="6357" max="6359" width="12.6640625" style="65" customWidth="1"/>
    <col min="6360" max="6365" width="0" style="65" hidden="1" customWidth="1"/>
    <col min="6366" max="6366" width="12.109375" style="65" customWidth="1"/>
    <col min="6367" max="6367" width="15.109375" style="65" customWidth="1"/>
    <col min="6368" max="6394" width="8" style="65" customWidth="1"/>
    <col min="6395" max="6602" width="8" style="65"/>
    <col min="6603" max="6603" width="19" style="65" customWidth="1"/>
    <col min="6604" max="6604" width="0" style="65" hidden="1" customWidth="1"/>
    <col min="6605" max="6605" width="6" style="65" customWidth="1"/>
    <col min="6606" max="6606" width="42.109375" style="65" customWidth="1"/>
    <col min="6607" max="6607" width="0" style="65" hidden="1" customWidth="1"/>
    <col min="6608" max="6608" width="12.6640625" style="65" customWidth="1"/>
    <col min="6609" max="6609" width="13.5546875" style="65" customWidth="1"/>
    <col min="6610" max="6610" width="14" style="65" customWidth="1"/>
    <col min="6611" max="6611" width="13.88671875" style="65" customWidth="1"/>
    <col min="6612" max="6612" width="12.5546875" style="65" customWidth="1"/>
    <col min="6613" max="6615" width="12.6640625" style="65" customWidth="1"/>
    <col min="6616" max="6621" width="0" style="65" hidden="1" customWidth="1"/>
    <col min="6622" max="6622" width="12.109375" style="65" customWidth="1"/>
    <col min="6623" max="6623" width="15.109375" style="65" customWidth="1"/>
    <col min="6624" max="6650" width="8" style="65" customWidth="1"/>
    <col min="6651" max="6858" width="8" style="65"/>
    <col min="6859" max="6859" width="19" style="65" customWidth="1"/>
    <col min="6860" max="6860" width="0" style="65" hidden="1" customWidth="1"/>
    <col min="6861" max="6861" width="6" style="65" customWidth="1"/>
    <col min="6862" max="6862" width="42.109375" style="65" customWidth="1"/>
    <col min="6863" max="6863" width="0" style="65" hidden="1" customWidth="1"/>
    <col min="6864" max="6864" width="12.6640625" style="65" customWidth="1"/>
    <col min="6865" max="6865" width="13.5546875" style="65" customWidth="1"/>
    <col min="6866" max="6866" width="14" style="65" customWidth="1"/>
    <col min="6867" max="6867" width="13.88671875" style="65" customWidth="1"/>
    <col min="6868" max="6868" width="12.5546875" style="65" customWidth="1"/>
    <col min="6869" max="6871" width="12.6640625" style="65" customWidth="1"/>
    <col min="6872" max="6877" width="0" style="65" hidden="1" customWidth="1"/>
    <col min="6878" max="6878" width="12.109375" style="65" customWidth="1"/>
    <col min="6879" max="6879" width="15.109375" style="65" customWidth="1"/>
    <col min="6880" max="6906" width="8" style="65" customWidth="1"/>
    <col min="6907" max="7114" width="8" style="65"/>
    <col min="7115" max="7115" width="19" style="65" customWidth="1"/>
    <col min="7116" max="7116" width="0" style="65" hidden="1" customWidth="1"/>
    <col min="7117" max="7117" width="6" style="65" customWidth="1"/>
    <col min="7118" max="7118" width="42.109375" style="65" customWidth="1"/>
    <col min="7119" max="7119" width="0" style="65" hidden="1" customWidth="1"/>
    <col min="7120" max="7120" width="12.6640625" style="65" customWidth="1"/>
    <col min="7121" max="7121" width="13.5546875" style="65" customWidth="1"/>
    <col min="7122" max="7122" width="14" style="65" customWidth="1"/>
    <col min="7123" max="7123" width="13.88671875" style="65" customWidth="1"/>
    <col min="7124" max="7124" width="12.5546875" style="65" customWidth="1"/>
    <col min="7125" max="7127" width="12.6640625" style="65" customWidth="1"/>
    <col min="7128" max="7133" width="0" style="65" hidden="1" customWidth="1"/>
    <col min="7134" max="7134" width="12.109375" style="65" customWidth="1"/>
    <col min="7135" max="7135" width="15.109375" style="65" customWidth="1"/>
    <col min="7136" max="7162" width="8" style="65" customWidth="1"/>
    <col min="7163" max="7370" width="8" style="65"/>
    <col min="7371" max="7371" width="19" style="65" customWidth="1"/>
    <col min="7372" max="7372" width="0" style="65" hidden="1" customWidth="1"/>
    <col min="7373" max="7373" width="6" style="65" customWidth="1"/>
    <col min="7374" max="7374" width="42.109375" style="65" customWidth="1"/>
    <col min="7375" max="7375" width="0" style="65" hidden="1" customWidth="1"/>
    <col min="7376" max="7376" width="12.6640625" style="65" customWidth="1"/>
    <col min="7377" max="7377" width="13.5546875" style="65" customWidth="1"/>
    <col min="7378" max="7378" width="14" style="65" customWidth="1"/>
    <col min="7379" max="7379" width="13.88671875" style="65" customWidth="1"/>
    <col min="7380" max="7380" width="12.5546875" style="65" customWidth="1"/>
    <col min="7381" max="7383" width="12.6640625" style="65" customWidth="1"/>
    <col min="7384" max="7389" width="0" style="65" hidden="1" customWidth="1"/>
    <col min="7390" max="7390" width="12.109375" style="65" customWidth="1"/>
    <col min="7391" max="7391" width="15.109375" style="65" customWidth="1"/>
    <col min="7392" max="7418" width="8" style="65" customWidth="1"/>
    <col min="7419" max="7626" width="8" style="65"/>
    <col min="7627" max="7627" width="19" style="65" customWidth="1"/>
    <col min="7628" max="7628" width="0" style="65" hidden="1" customWidth="1"/>
    <col min="7629" max="7629" width="6" style="65" customWidth="1"/>
    <col min="7630" max="7630" width="42.109375" style="65" customWidth="1"/>
    <col min="7631" max="7631" width="0" style="65" hidden="1" customWidth="1"/>
    <col min="7632" max="7632" width="12.6640625" style="65" customWidth="1"/>
    <col min="7633" max="7633" width="13.5546875" style="65" customWidth="1"/>
    <col min="7634" max="7634" width="14" style="65" customWidth="1"/>
    <col min="7635" max="7635" width="13.88671875" style="65" customWidth="1"/>
    <col min="7636" max="7636" width="12.5546875" style="65" customWidth="1"/>
    <col min="7637" max="7639" width="12.6640625" style="65" customWidth="1"/>
    <col min="7640" max="7645" width="0" style="65" hidden="1" customWidth="1"/>
    <col min="7646" max="7646" width="12.109375" style="65" customWidth="1"/>
    <col min="7647" max="7647" width="15.109375" style="65" customWidth="1"/>
    <col min="7648" max="7674" width="8" style="65" customWidth="1"/>
    <col min="7675" max="7882" width="8" style="65"/>
    <col min="7883" max="7883" width="19" style="65" customWidth="1"/>
    <col min="7884" max="7884" width="0" style="65" hidden="1" customWidth="1"/>
    <col min="7885" max="7885" width="6" style="65" customWidth="1"/>
    <col min="7886" max="7886" width="42.109375" style="65" customWidth="1"/>
    <col min="7887" max="7887" width="0" style="65" hidden="1" customWidth="1"/>
    <col min="7888" max="7888" width="12.6640625" style="65" customWidth="1"/>
    <col min="7889" max="7889" width="13.5546875" style="65" customWidth="1"/>
    <col min="7890" max="7890" width="14" style="65" customWidth="1"/>
    <col min="7891" max="7891" width="13.88671875" style="65" customWidth="1"/>
    <col min="7892" max="7892" width="12.5546875" style="65" customWidth="1"/>
    <col min="7893" max="7895" width="12.6640625" style="65" customWidth="1"/>
    <col min="7896" max="7901" width="0" style="65" hidden="1" customWidth="1"/>
    <col min="7902" max="7902" width="12.109375" style="65" customWidth="1"/>
    <col min="7903" max="7903" width="15.109375" style="65" customWidth="1"/>
    <col min="7904" max="7930" width="8" style="65" customWidth="1"/>
    <col min="7931" max="8138" width="8" style="65"/>
    <col min="8139" max="8139" width="19" style="65" customWidth="1"/>
    <col min="8140" max="8140" width="0" style="65" hidden="1" customWidth="1"/>
    <col min="8141" max="8141" width="6" style="65" customWidth="1"/>
    <col min="8142" max="8142" width="42.109375" style="65" customWidth="1"/>
    <col min="8143" max="8143" width="0" style="65" hidden="1" customWidth="1"/>
    <col min="8144" max="8144" width="12.6640625" style="65" customWidth="1"/>
    <col min="8145" max="8145" width="13.5546875" style="65" customWidth="1"/>
    <col min="8146" max="8146" width="14" style="65" customWidth="1"/>
    <col min="8147" max="8147" width="13.88671875" style="65" customWidth="1"/>
    <col min="8148" max="8148" width="12.5546875" style="65" customWidth="1"/>
    <col min="8149" max="8151" width="12.6640625" style="65" customWidth="1"/>
    <col min="8152" max="8157" width="0" style="65" hidden="1" customWidth="1"/>
    <col min="8158" max="8158" width="12.109375" style="65" customWidth="1"/>
    <col min="8159" max="8159" width="15.109375" style="65" customWidth="1"/>
    <col min="8160" max="8186" width="8" style="65" customWidth="1"/>
    <col min="8187" max="8394" width="8" style="65"/>
    <col min="8395" max="8395" width="19" style="65" customWidth="1"/>
    <col min="8396" max="8396" width="0" style="65" hidden="1" customWidth="1"/>
    <col min="8397" max="8397" width="6" style="65" customWidth="1"/>
    <col min="8398" max="8398" width="42.109375" style="65" customWidth="1"/>
    <col min="8399" max="8399" width="0" style="65" hidden="1" customWidth="1"/>
    <col min="8400" max="8400" width="12.6640625" style="65" customWidth="1"/>
    <col min="8401" max="8401" width="13.5546875" style="65" customWidth="1"/>
    <col min="8402" max="8402" width="14" style="65" customWidth="1"/>
    <col min="8403" max="8403" width="13.88671875" style="65" customWidth="1"/>
    <col min="8404" max="8404" width="12.5546875" style="65" customWidth="1"/>
    <col min="8405" max="8407" width="12.6640625" style="65" customWidth="1"/>
    <col min="8408" max="8413" width="0" style="65" hidden="1" customWidth="1"/>
    <col min="8414" max="8414" width="12.109375" style="65" customWidth="1"/>
    <col min="8415" max="8415" width="15.109375" style="65" customWidth="1"/>
    <col min="8416" max="8442" width="8" style="65" customWidth="1"/>
    <col min="8443" max="8650" width="8" style="65"/>
    <col min="8651" max="8651" width="19" style="65" customWidth="1"/>
    <col min="8652" max="8652" width="0" style="65" hidden="1" customWidth="1"/>
    <col min="8653" max="8653" width="6" style="65" customWidth="1"/>
    <col min="8654" max="8654" width="42.109375" style="65" customWidth="1"/>
    <col min="8655" max="8655" width="0" style="65" hidden="1" customWidth="1"/>
    <col min="8656" max="8656" width="12.6640625" style="65" customWidth="1"/>
    <col min="8657" max="8657" width="13.5546875" style="65" customWidth="1"/>
    <col min="8658" max="8658" width="14" style="65" customWidth="1"/>
    <col min="8659" max="8659" width="13.88671875" style="65" customWidth="1"/>
    <col min="8660" max="8660" width="12.5546875" style="65" customWidth="1"/>
    <col min="8661" max="8663" width="12.6640625" style="65" customWidth="1"/>
    <col min="8664" max="8669" width="0" style="65" hidden="1" customWidth="1"/>
    <col min="8670" max="8670" width="12.109375" style="65" customWidth="1"/>
    <col min="8671" max="8671" width="15.109375" style="65" customWidth="1"/>
    <col min="8672" max="8698" width="8" style="65" customWidth="1"/>
    <col min="8699" max="8906" width="8" style="65"/>
    <col min="8907" max="8907" width="19" style="65" customWidth="1"/>
    <col min="8908" max="8908" width="0" style="65" hidden="1" customWidth="1"/>
    <col min="8909" max="8909" width="6" style="65" customWidth="1"/>
    <col min="8910" max="8910" width="42.109375" style="65" customWidth="1"/>
    <col min="8911" max="8911" width="0" style="65" hidden="1" customWidth="1"/>
    <col min="8912" max="8912" width="12.6640625" style="65" customWidth="1"/>
    <col min="8913" max="8913" width="13.5546875" style="65" customWidth="1"/>
    <col min="8914" max="8914" width="14" style="65" customWidth="1"/>
    <col min="8915" max="8915" width="13.88671875" style="65" customWidth="1"/>
    <col min="8916" max="8916" width="12.5546875" style="65" customWidth="1"/>
    <col min="8917" max="8919" width="12.6640625" style="65" customWidth="1"/>
    <col min="8920" max="8925" width="0" style="65" hidden="1" customWidth="1"/>
    <col min="8926" max="8926" width="12.109375" style="65" customWidth="1"/>
    <col min="8927" max="8927" width="15.109375" style="65" customWidth="1"/>
    <col min="8928" max="8954" width="8" style="65" customWidth="1"/>
    <col min="8955" max="9162" width="8" style="65"/>
    <col min="9163" max="9163" width="19" style="65" customWidth="1"/>
    <col min="9164" max="9164" width="0" style="65" hidden="1" customWidth="1"/>
    <col min="9165" max="9165" width="6" style="65" customWidth="1"/>
    <col min="9166" max="9166" width="42.109375" style="65" customWidth="1"/>
    <col min="9167" max="9167" width="0" style="65" hidden="1" customWidth="1"/>
    <col min="9168" max="9168" width="12.6640625" style="65" customWidth="1"/>
    <col min="9169" max="9169" width="13.5546875" style="65" customWidth="1"/>
    <col min="9170" max="9170" width="14" style="65" customWidth="1"/>
    <col min="9171" max="9171" width="13.88671875" style="65" customWidth="1"/>
    <col min="9172" max="9172" width="12.5546875" style="65" customWidth="1"/>
    <col min="9173" max="9175" width="12.6640625" style="65" customWidth="1"/>
    <col min="9176" max="9181" width="0" style="65" hidden="1" customWidth="1"/>
    <col min="9182" max="9182" width="12.109375" style="65" customWidth="1"/>
    <col min="9183" max="9183" width="15.109375" style="65" customWidth="1"/>
    <col min="9184" max="9210" width="8" style="65" customWidth="1"/>
    <col min="9211" max="9418" width="8" style="65"/>
    <col min="9419" max="9419" width="19" style="65" customWidth="1"/>
    <col min="9420" max="9420" width="0" style="65" hidden="1" customWidth="1"/>
    <col min="9421" max="9421" width="6" style="65" customWidth="1"/>
    <col min="9422" max="9422" width="42.109375" style="65" customWidth="1"/>
    <col min="9423" max="9423" width="0" style="65" hidden="1" customWidth="1"/>
    <col min="9424" max="9424" width="12.6640625" style="65" customWidth="1"/>
    <col min="9425" max="9425" width="13.5546875" style="65" customWidth="1"/>
    <col min="9426" max="9426" width="14" style="65" customWidth="1"/>
    <col min="9427" max="9427" width="13.88671875" style="65" customWidth="1"/>
    <col min="9428" max="9428" width="12.5546875" style="65" customWidth="1"/>
    <col min="9429" max="9431" width="12.6640625" style="65" customWidth="1"/>
    <col min="9432" max="9437" width="0" style="65" hidden="1" customWidth="1"/>
    <col min="9438" max="9438" width="12.109375" style="65" customWidth="1"/>
    <col min="9439" max="9439" width="15.109375" style="65" customWidth="1"/>
    <col min="9440" max="9466" width="8" style="65" customWidth="1"/>
    <col min="9467" max="9674" width="8" style="65"/>
    <col min="9675" max="9675" width="19" style="65" customWidth="1"/>
    <col min="9676" max="9676" width="0" style="65" hidden="1" customWidth="1"/>
    <col min="9677" max="9677" width="6" style="65" customWidth="1"/>
    <col min="9678" max="9678" width="42.109375" style="65" customWidth="1"/>
    <col min="9679" max="9679" width="0" style="65" hidden="1" customWidth="1"/>
    <col min="9680" max="9680" width="12.6640625" style="65" customWidth="1"/>
    <col min="9681" max="9681" width="13.5546875" style="65" customWidth="1"/>
    <col min="9682" max="9682" width="14" style="65" customWidth="1"/>
    <col min="9683" max="9683" width="13.88671875" style="65" customWidth="1"/>
    <col min="9684" max="9684" width="12.5546875" style="65" customWidth="1"/>
    <col min="9685" max="9687" width="12.6640625" style="65" customWidth="1"/>
    <col min="9688" max="9693" width="0" style="65" hidden="1" customWidth="1"/>
    <col min="9694" max="9694" width="12.109375" style="65" customWidth="1"/>
    <col min="9695" max="9695" width="15.109375" style="65" customWidth="1"/>
    <col min="9696" max="9722" width="8" style="65" customWidth="1"/>
    <col min="9723" max="9930" width="8" style="65"/>
    <col min="9931" max="9931" width="19" style="65" customWidth="1"/>
    <col min="9932" max="9932" width="0" style="65" hidden="1" customWidth="1"/>
    <col min="9933" max="9933" width="6" style="65" customWidth="1"/>
    <col min="9934" max="9934" width="42.109375" style="65" customWidth="1"/>
    <col min="9935" max="9935" width="0" style="65" hidden="1" customWidth="1"/>
    <col min="9936" max="9936" width="12.6640625" style="65" customWidth="1"/>
    <col min="9937" max="9937" width="13.5546875" style="65" customWidth="1"/>
    <col min="9938" max="9938" width="14" style="65" customWidth="1"/>
    <col min="9939" max="9939" width="13.88671875" style="65" customWidth="1"/>
    <col min="9940" max="9940" width="12.5546875" style="65" customWidth="1"/>
    <col min="9941" max="9943" width="12.6640625" style="65" customWidth="1"/>
    <col min="9944" max="9949" width="0" style="65" hidden="1" customWidth="1"/>
    <col min="9950" max="9950" width="12.109375" style="65" customWidth="1"/>
    <col min="9951" max="9951" width="15.109375" style="65" customWidth="1"/>
    <col min="9952" max="9978" width="8" style="65" customWidth="1"/>
    <col min="9979" max="10186" width="8" style="65"/>
    <col min="10187" max="10187" width="19" style="65" customWidth="1"/>
    <col min="10188" max="10188" width="0" style="65" hidden="1" customWidth="1"/>
    <col min="10189" max="10189" width="6" style="65" customWidth="1"/>
    <col min="10190" max="10190" width="42.109375" style="65" customWidth="1"/>
    <col min="10191" max="10191" width="0" style="65" hidden="1" customWidth="1"/>
    <col min="10192" max="10192" width="12.6640625" style="65" customWidth="1"/>
    <col min="10193" max="10193" width="13.5546875" style="65" customWidth="1"/>
    <col min="10194" max="10194" width="14" style="65" customWidth="1"/>
    <col min="10195" max="10195" width="13.88671875" style="65" customWidth="1"/>
    <col min="10196" max="10196" width="12.5546875" style="65" customWidth="1"/>
    <col min="10197" max="10199" width="12.6640625" style="65" customWidth="1"/>
    <col min="10200" max="10205" width="0" style="65" hidden="1" customWidth="1"/>
    <col min="10206" max="10206" width="12.109375" style="65" customWidth="1"/>
    <col min="10207" max="10207" width="15.109375" style="65" customWidth="1"/>
    <col min="10208" max="10234" width="8" style="65" customWidth="1"/>
    <col min="10235" max="10442" width="8" style="65"/>
    <col min="10443" max="10443" width="19" style="65" customWidth="1"/>
    <col min="10444" max="10444" width="0" style="65" hidden="1" customWidth="1"/>
    <col min="10445" max="10445" width="6" style="65" customWidth="1"/>
    <col min="10446" max="10446" width="42.109375" style="65" customWidth="1"/>
    <col min="10447" max="10447" width="0" style="65" hidden="1" customWidth="1"/>
    <col min="10448" max="10448" width="12.6640625" style="65" customWidth="1"/>
    <col min="10449" max="10449" width="13.5546875" style="65" customWidth="1"/>
    <col min="10450" max="10450" width="14" style="65" customWidth="1"/>
    <col min="10451" max="10451" width="13.88671875" style="65" customWidth="1"/>
    <col min="10452" max="10452" width="12.5546875" style="65" customWidth="1"/>
    <col min="10453" max="10455" width="12.6640625" style="65" customWidth="1"/>
    <col min="10456" max="10461" width="0" style="65" hidden="1" customWidth="1"/>
    <col min="10462" max="10462" width="12.109375" style="65" customWidth="1"/>
    <col min="10463" max="10463" width="15.109375" style="65" customWidth="1"/>
    <col min="10464" max="10490" width="8" style="65" customWidth="1"/>
    <col min="10491" max="10698" width="8" style="65"/>
    <col min="10699" max="10699" width="19" style="65" customWidth="1"/>
    <col min="10700" max="10700" width="0" style="65" hidden="1" customWidth="1"/>
    <col min="10701" max="10701" width="6" style="65" customWidth="1"/>
    <col min="10702" max="10702" width="42.109375" style="65" customWidth="1"/>
    <col min="10703" max="10703" width="0" style="65" hidden="1" customWidth="1"/>
    <col min="10704" max="10704" width="12.6640625" style="65" customWidth="1"/>
    <col min="10705" max="10705" width="13.5546875" style="65" customWidth="1"/>
    <col min="10706" max="10706" width="14" style="65" customWidth="1"/>
    <col min="10707" max="10707" width="13.88671875" style="65" customWidth="1"/>
    <col min="10708" max="10708" width="12.5546875" style="65" customWidth="1"/>
    <col min="10709" max="10711" width="12.6640625" style="65" customWidth="1"/>
    <col min="10712" max="10717" width="0" style="65" hidden="1" customWidth="1"/>
    <col min="10718" max="10718" width="12.109375" style="65" customWidth="1"/>
    <col min="10719" max="10719" width="15.109375" style="65" customWidth="1"/>
    <col min="10720" max="10746" width="8" style="65" customWidth="1"/>
    <col min="10747" max="10954" width="8" style="65"/>
    <col min="10955" max="10955" width="19" style="65" customWidth="1"/>
    <col min="10956" max="10956" width="0" style="65" hidden="1" customWidth="1"/>
    <col min="10957" max="10957" width="6" style="65" customWidth="1"/>
    <col min="10958" max="10958" width="42.109375" style="65" customWidth="1"/>
    <col min="10959" max="10959" width="0" style="65" hidden="1" customWidth="1"/>
    <col min="10960" max="10960" width="12.6640625" style="65" customWidth="1"/>
    <col min="10961" max="10961" width="13.5546875" style="65" customWidth="1"/>
    <col min="10962" max="10962" width="14" style="65" customWidth="1"/>
    <col min="10963" max="10963" width="13.88671875" style="65" customWidth="1"/>
    <col min="10964" max="10964" width="12.5546875" style="65" customWidth="1"/>
    <col min="10965" max="10967" width="12.6640625" style="65" customWidth="1"/>
    <col min="10968" max="10973" width="0" style="65" hidden="1" customWidth="1"/>
    <col min="10974" max="10974" width="12.109375" style="65" customWidth="1"/>
    <col min="10975" max="10975" width="15.109375" style="65" customWidth="1"/>
    <col min="10976" max="11002" width="8" style="65" customWidth="1"/>
    <col min="11003" max="11210" width="8" style="65"/>
    <col min="11211" max="11211" width="19" style="65" customWidth="1"/>
    <col min="11212" max="11212" width="0" style="65" hidden="1" customWidth="1"/>
    <col min="11213" max="11213" width="6" style="65" customWidth="1"/>
    <col min="11214" max="11214" width="42.109375" style="65" customWidth="1"/>
    <col min="11215" max="11215" width="0" style="65" hidden="1" customWidth="1"/>
    <col min="11216" max="11216" width="12.6640625" style="65" customWidth="1"/>
    <col min="11217" max="11217" width="13.5546875" style="65" customWidth="1"/>
    <col min="11218" max="11218" width="14" style="65" customWidth="1"/>
    <col min="11219" max="11219" width="13.88671875" style="65" customWidth="1"/>
    <col min="11220" max="11220" width="12.5546875" style="65" customWidth="1"/>
    <col min="11221" max="11223" width="12.6640625" style="65" customWidth="1"/>
    <col min="11224" max="11229" width="0" style="65" hidden="1" customWidth="1"/>
    <col min="11230" max="11230" width="12.109375" style="65" customWidth="1"/>
    <col min="11231" max="11231" width="15.109375" style="65" customWidth="1"/>
    <col min="11232" max="11258" width="8" style="65" customWidth="1"/>
    <col min="11259" max="11466" width="8" style="65"/>
    <col min="11467" max="11467" width="19" style="65" customWidth="1"/>
    <col min="11468" max="11468" width="0" style="65" hidden="1" customWidth="1"/>
    <col min="11469" max="11469" width="6" style="65" customWidth="1"/>
    <col min="11470" max="11470" width="42.109375" style="65" customWidth="1"/>
    <col min="11471" max="11471" width="0" style="65" hidden="1" customWidth="1"/>
    <col min="11472" max="11472" width="12.6640625" style="65" customWidth="1"/>
    <col min="11473" max="11473" width="13.5546875" style="65" customWidth="1"/>
    <col min="11474" max="11474" width="14" style="65" customWidth="1"/>
    <col min="11475" max="11475" width="13.88671875" style="65" customWidth="1"/>
    <col min="11476" max="11476" width="12.5546875" style="65" customWidth="1"/>
    <col min="11477" max="11479" width="12.6640625" style="65" customWidth="1"/>
    <col min="11480" max="11485" width="0" style="65" hidden="1" customWidth="1"/>
    <col min="11486" max="11486" width="12.109375" style="65" customWidth="1"/>
    <col min="11487" max="11487" width="15.109375" style="65" customWidth="1"/>
    <col min="11488" max="11514" width="8" style="65" customWidth="1"/>
    <col min="11515" max="11722" width="8" style="65"/>
    <col min="11723" max="11723" width="19" style="65" customWidth="1"/>
    <col min="11724" max="11724" width="0" style="65" hidden="1" customWidth="1"/>
    <col min="11725" max="11725" width="6" style="65" customWidth="1"/>
    <col min="11726" max="11726" width="42.109375" style="65" customWidth="1"/>
    <col min="11727" max="11727" width="0" style="65" hidden="1" customWidth="1"/>
    <col min="11728" max="11728" width="12.6640625" style="65" customWidth="1"/>
    <col min="11729" max="11729" width="13.5546875" style="65" customWidth="1"/>
    <col min="11730" max="11730" width="14" style="65" customWidth="1"/>
    <col min="11731" max="11731" width="13.88671875" style="65" customWidth="1"/>
    <col min="11732" max="11732" width="12.5546875" style="65" customWidth="1"/>
    <col min="11733" max="11735" width="12.6640625" style="65" customWidth="1"/>
    <col min="11736" max="11741" width="0" style="65" hidden="1" customWidth="1"/>
    <col min="11742" max="11742" width="12.109375" style="65" customWidth="1"/>
    <col min="11743" max="11743" width="15.109375" style="65" customWidth="1"/>
    <col min="11744" max="11770" width="8" style="65" customWidth="1"/>
    <col min="11771" max="11978" width="8" style="65"/>
    <col min="11979" max="11979" width="19" style="65" customWidth="1"/>
    <col min="11980" max="11980" width="0" style="65" hidden="1" customWidth="1"/>
    <col min="11981" max="11981" width="6" style="65" customWidth="1"/>
    <col min="11982" max="11982" width="42.109375" style="65" customWidth="1"/>
    <col min="11983" max="11983" width="0" style="65" hidden="1" customWidth="1"/>
    <col min="11984" max="11984" width="12.6640625" style="65" customWidth="1"/>
    <col min="11985" max="11985" width="13.5546875" style="65" customWidth="1"/>
    <col min="11986" max="11986" width="14" style="65" customWidth="1"/>
    <col min="11987" max="11987" width="13.88671875" style="65" customWidth="1"/>
    <col min="11988" max="11988" width="12.5546875" style="65" customWidth="1"/>
    <col min="11989" max="11991" width="12.6640625" style="65" customWidth="1"/>
    <col min="11992" max="11997" width="0" style="65" hidden="1" customWidth="1"/>
    <col min="11998" max="11998" width="12.109375" style="65" customWidth="1"/>
    <col min="11999" max="11999" width="15.109375" style="65" customWidth="1"/>
    <col min="12000" max="12026" width="8" style="65" customWidth="1"/>
    <col min="12027" max="12234" width="8" style="65"/>
    <col min="12235" max="12235" width="19" style="65" customWidth="1"/>
    <col min="12236" max="12236" width="0" style="65" hidden="1" customWidth="1"/>
    <col min="12237" max="12237" width="6" style="65" customWidth="1"/>
    <col min="12238" max="12238" width="42.109375" style="65" customWidth="1"/>
    <col min="12239" max="12239" width="0" style="65" hidden="1" customWidth="1"/>
    <col min="12240" max="12240" width="12.6640625" style="65" customWidth="1"/>
    <col min="12241" max="12241" width="13.5546875" style="65" customWidth="1"/>
    <col min="12242" max="12242" width="14" style="65" customWidth="1"/>
    <col min="12243" max="12243" width="13.88671875" style="65" customWidth="1"/>
    <col min="12244" max="12244" width="12.5546875" style="65" customWidth="1"/>
    <col min="12245" max="12247" width="12.6640625" style="65" customWidth="1"/>
    <col min="12248" max="12253" width="0" style="65" hidden="1" customWidth="1"/>
    <col min="12254" max="12254" width="12.109375" style="65" customWidth="1"/>
    <col min="12255" max="12255" width="15.109375" style="65" customWidth="1"/>
    <col min="12256" max="12282" width="8" style="65" customWidth="1"/>
    <col min="12283" max="12490" width="8" style="65"/>
    <col min="12491" max="12491" width="19" style="65" customWidth="1"/>
    <col min="12492" max="12492" width="0" style="65" hidden="1" customWidth="1"/>
    <col min="12493" max="12493" width="6" style="65" customWidth="1"/>
    <col min="12494" max="12494" width="42.109375" style="65" customWidth="1"/>
    <col min="12495" max="12495" width="0" style="65" hidden="1" customWidth="1"/>
    <col min="12496" max="12496" width="12.6640625" style="65" customWidth="1"/>
    <col min="12497" max="12497" width="13.5546875" style="65" customWidth="1"/>
    <col min="12498" max="12498" width="14" style="65" customWidth="1"/>
    <col min="12499" max="12499" width="13.88671875" style="65" customWidth="1"/>
    <col min="12500" max="12500" width="12.5546875" style="65" customWidth="1"/>
    <col min="12501" max="12503" width="12.6640625" style="65" customWidth="1"/>
    <col min="12504" max="12509" width="0" style="65" hidden="1" customWidth="1"/>
    <col min="12510" max="12510" width="12.109375" style="65" customWidth="1"/>
    <col min="12511" max="12511" width="15.109375" style="65" customWidth="1"/>
    <col min="12512" max="12538" width="8" style="65" customWidth="1"/>
    <col min="12539" max="12746" width="8" style="65"/>
    <col min="12747" max="12747" width="19" style="65" customWidth="1"/>
    <col min="12748" max="12748" width="0" style="65" hidden="1" customWidth="1"/>
    <col min="12749" max="12749" width="6" style="65" customWidth="1"/>
    <col min="12750" max="12750" width="42.109375" style="65" customWidth="1"/>
    <col min="12751" max="12751" width="0" style="65" hidden="1" customWidth="1"/>
    <col min="12752" max="12752" width="12.6640625" style="65" customWidth="1"/>
    <col min="12753" max="12753" width="13.5546875" style="65" customWidth="1"/>
    <col min="12754" max="12754" width="14" style="65" customWidth="1"/>
    <col min="12755" max="12755" width="13.88671875" style="65" customWidth="1"/>
    <col min="12756" max="12756" width="12.5546875" style="65" customWidth="1"/>
    <col min="12757" max="12759" width="12.6640625" style="65" customWidth="1"/>
    <col min="12760" max="12765" width="0" style="65" hidden="1" customWidth="1"/>
    <col min="12766" max="12766" width="12.109375" style="65" customWidth="1"/>
    <col min="12767" max="12767" width="15.109375" style="65" customWidth="1"/>
    <col min="12768" max="12794" width="8" style="65" customWidth="1"/>
    <col min="12795" max="13002" width="8" style="65"/>
    <col min="13003" max="13003" width="19" style="65" customWidth="1"/>
    <col min="13004" max="13004" width="0" style="65" hidden="1" customWidth="1"/>
    <col min="13005" max="13005" width="6" style="65" customWidth="1"/>
    <col min="13006" max="13006" width="42.109375" style="65" customWidth="1"/>
    <col min="13007" max="13007" width="0" style="65" hidden="1" customWidth="1"/>
    <col min="13008" max="13008" width="12.6640625" style="65" customWidth="1"/>
    <col min="13009" max="13009" width="13.5546875" style="65" customWidth="1"/>
    <col min="13010" max="13010" width="14" style="65" customWidth="1"/>
    <col min="13011" max="13011" width="13.88671875" style="65" customWidth="1"/>
    <col min="13012" max="13012" width="12.5546875" style="65" customWidth="1"/>
    <col min="13013" max="13015" width="12.6640625" style="65" customWidth="1"/>
    <col min="13016" max="13021" width="0" style="65" hidden="1" customWidth="1"/>
    <col min="13022" max="13022" width="12.109375" style="65" customWidth="1"/>
    <col min="13023" max="13023" width="15.109375" style="65" customWidth="1"/>
    <col min="13024" max="13050" width="8" style="65" customWidth="1"/>
    <col min="13051" max="13258" width="8" style="65"/>
    <col min="13259" max="13259" width="19" style="65" customWidth="1"/>
    <col min="13260" max="13260" width="0" style="65" hidden="1" customWidth="1"/>
    <col min="13261" max="13261" width="6" style="65" customWidth="1"/>
    <col min="13262" max="13262" width="42.109375" style="65" customWidth="1"/>
    <col min="13263" max="13263" width="0" style="65" hidden="1" customWidth="1"/>
    <col min="13264" max="13264" width="12.6640625" style="65" customWidth="1"/>
    <col min="13265" max="13265" width="13.5546875" style="65" customWidth="1"/>
    <col min="13266" max="13266" width="14" style="65" customWidth="1"/>
    <col min="13267" max="13267" width="13.88671875" style="65" customWidth="1"/>
    <col min="13268" max="13268" width="12.5546875" style="65" customWidth="1"/>
    <col min="13269" max="13271" width="12.6640625" style="65" customWidth="1"/>
    <col min="13272" max="13277" width="0" style="65" hidden="1" customWidth="1"/>
    <col min="13278" max="13278" width="12.109375" style="65" customWidth="1"/>
    <col min="13279" max="13279" width="15.109375" style="65" customWidth="1"/>
    <col min="13280" max="13306" width="8" style="65" customWidth="1"/>
    <col min="13307" max="13514" width="8" style="65"/>
    <col min="13515" max="13515" width="19" style="65" customWidth="1"/>
    <col min="13516" max="13516" width="0" style="65" hidden="1" customWidth="1"/>
    <col min="13517" max="13517" width="6" style="65" customWidth="1"/>
    <col min="13518" max="13518" width="42.109375" style="65" customWidth="1"/>
    <col min="13519" max="13519" width="0" style="65" hidden="1" customWidth="1"/>
    <col min="13520" max="13520" width="12.6640625" style="65" customWidth="1"/>
    <col min="13521" max="13521" width="13.5546875" style="65" customWidth="1"/>
    <col min="13522" max="13522" width="14" style="65" customWidth="1"/>
    <col min="13523" max="13523" width="13.88671875" style="65" customWidth="1"/>
    <col min="13524" max="13524" width="12.5546875" style="65" customWidth="1"/>
    <col min="13525" max="13527" width="12.6640625" style="65" customWidth="1"/>
    <col min="13528" max="13533" width="0" style="65" hidden="1" customWidth="1"/>
    <col min="13534" max="13534" width="12.109375" style="65" customWidth="1"/>
    <col min="13535" max="13535" width="15.109375" style="65" customWidth="1"/>
    <col min="13536" max="13562" width="8" style="65" customWidth="1"/>
    <col min="13563" max="13770" width="8" style="65"/>
    <col min="13771" max="13771" width="19" style="65" customWidth="1"/>
    <col min="13772" max="13772" width="0" style="65" hidden="1" customWidth="1"/>
    <col min="13773" max="13773" width="6" style="65" customWidth="1"/>
    <col min="13774" max="13774" width="42.109375" style="65" customWidth="1"/>
    <col min="13775" max="13775" width="0" style="65" hidden="1" customWidth="1"/>
    <col min="13776" max="13776" width="12.6640625" style="65" customWidth="1"/>
    <col min="13777" max="13777" width="13.5546875" style="65" customWidth="1"/>
    <col min="13778" max="13778" width="14" style="65" customWidth="1"/>
    <col min="13779" max="13779" width="13.88671875" style="65" customWidth="1"/>
    <col min="13780" max="13780" width="12.5546875" style="65" customWidth="1"/>
    <col min="13781" max="13783" width="12.6640625" style="65" customWidth="1"/>
    <col min="13784" max="13789" width="0" style="65" hidden="1" customWidth="1"/>
    <col min="13790" max="13790" width="12.109375" style="65" customWidth="1"/>
    <col min="13791" max="13791" width="15.109375" style="65" customWidth="1"/>
    <col min="13792" max="13818" width="8" style="65" customWidth="1"/>
    <col min="13819" max="14026" width="8" style="65"/>
    <col min="14027" max="14027" width="19" style="65" customWidth="1"/>
    <col min="14028" max="14028" width="0" style="65" hidden="1" customWidth="1"/>
    <col min="14029" max="14029" width="6" style="65" customWidth="1"/>
    <col min="14030" max="14030" width="42.109375" style="65" customWidth="1"/>
    <col min="14031" max="14031" width="0" style="65" hidden="1" customWidth="1"/>
    <col min="14032" max="14032" width="12.6640625" style="65" customWidth="1"/>
    <col min="14033" max="14033" width="13.5546875" style="65" customWidth="1"/>
    <col min="14034" max="14034" width="14" style="65" customWidth="1"/>
    <col min="14035" max="14035" width="13.88671875" style="65" customWidth="1"/>
    <col min="14036" max="14036" width="12.5546875" style="65" customWidth="1"/>
    <col min="14037" max="14039" width="12.6640625" style="65" customWidth="1"/>
    <col min="14040" max="14045" width="0" style="65" hidden="1" customWidth="1"/>
    <col min="14046" max="14046" width="12.109375" style="65" customWidth="1"/>
    <col min="14047" max="14047" width="15.109375" style="65" customWidth="1"/>
    <col min="14048" max="14074" width="8" style="65" customWidth="1"/>
    <col min="14075" max="14282" width="8" style="65"/>
    <col min="14283" max="14283" width="19" style="65" customWidth="1"/>
    <col min="14284" max="14284" width="0" style="65" hidden="1" customWidth="1"/>
    <col min="14285" max="14285" width="6" style="65" customWidth="1"/>
    <col min="14286" max="14286" width="42.109375" style="65" customWidth="1"/>
    <col min="14287" max="14287" width="0" style="65" hidden="1" customWidth="1"/>
    <col min="14288" max="14288" width="12.6640625" style="65" customWidth="1"/>
    <col min="14289" max="14289" width="13.5546875" style="65" customWidth="1"/>
    <col min="14290" max="14290" width="14" style="65" customWidth="1"/>
    <col min="14291" max="14291" width="13.88671875" style="65" customWidth="1"/>
    <col min="14292" max="14292" width="12.5546875" style="65" customWidth="1"/>
    <col min="14293" max="14295" width="12.6640625" style="65" customWidth="1"/>
    <col min="14296" max="14301" width="0" style="65" hidden="1" customWidth="1"/>
    <col min="14302" max="14302" width="12.109375" style="65" customWidth="1"/>
    <col min="14303" max="14303" width="15.109375" style="65" customWidth="1"/>
    <col min="14304" max="14330" width="8" style="65" customWidth="1"/>
    <col min="14331" max="14538" width="8" style="65"/>
    <col min="14539" max="14539" width="19" style="65" customWidth="1"/>
    <col min="14540" max="14540" width="0" style="65" hidden="1" customWidth="1"/>
    <col min="14541" max="14541" width="6" style="65" customWidth="1"/>
    <col min="14542" max="14542" width="42.109375" style="65" customWidth="1"/>
    <col min="14543" max="14543" width="0" style="65" hidden="1" customWidth="1"/>
    <col min="14544" max="14544" width="12.6640625" style="65" customWidth="1"/>
    <col min="14545" max="14545" width="13.5546875" style="65" customWidth="1"/>
    <col min="14546" max="14546" width="14" style="65" customWidth="1"/>
    <col min="14547" max="14547" width="13.88671875" style="65" customWidth="1"/>
    <col min="14548" max="14548" width="12.5546875" style="65" customWidth="1"/>
    <col min="14549" max="14551" width="12.6640625" style="65" customWidth="1"/>
    <col min="14552" max="14557" width="0" style="65" hidden="1" customWidth="1"/>
    <col min="14558" max="14558" width="12.109375" style="65" customWidth="1"/>
    <col min="14559" max="14559" width="15.109375" style="65" customWidth="1"/>
    <col min="14560" max="14586" width="8" style="65" customWidth="1"/>
    <col min="14587" max="14794" width="8" style="65"/>
    <col min="14795" max="14795" width="19" style="65" customWidth="1"/>
    <col min="14796" max="14796" width="0" style="65" hidden="1" customWidth="1"/>
    <col min="14797" max="14797" width="6" style="65" customWidth="1"/>
    <col min="14798" max="14798" width="42.109375" style="65" customWidth="1"/>
    <col min="14799" max="14799" width="0" style="65" hidden="1" customWidth="1"/>
    <col min="14800" max="14800" width="12.6640625" style="65" customWidth="1"/>
    <col min="14801" max="14801" width="13.5546875" style="65" customWidth="1"/>
    <col min="14802" max="14802" width="14" style="65" customWidth="1"/>
    <col min="14803" max="14803" width="13.88671875" style="65" customWidth="1"/>
    <col min="14804" max="14804" width="12.5546875" style="65" customWidth="1"/>
    <col min="14805" max="14807" width="12.6640625" style="65" customWidth="1"/>
    <col min="14808" max="14813" width="0" style="65" hidden="1" customWidth="1"/>
    <col min="14814" max="14814" width="12.109375" style="65" customWidth="1"/>
    <col min="14815" max="14815" width="15.109375" style="65" customWidth="1"/>
    <col min="14816" max="14842" width="8" style="65" customWidth="1"/>
    <col min="14843" max="15050" width="8" style="65"/>
    <col min="15051" max="15051" width="19" style="65" customWidth="1"/>
    <col min="15052" max="15052" width="0" style="65" hidden="1" customWidth="1"/>
    <col min="15053" max="15053" width="6" style="65" customWidth="1"/>
    <col min="15054" max="15054" width="42.109375" style="65" customWidth="1"/>
    <col min="15055" max="15055" width="0" style="65" hidden="1" customWidth="1"/>
    <col min="15056" max="15056" width="12.6640625" style="65" customWidth="1"/>
    <col min="15057" max="15057" width="13.5546875" style="65" customWidth="1"/>
    <col min="15058" max="15058" width="14" style="65" customWidth="1"/>
    <col min="15059" max="15059" width="13.88671875" style="65" customWidth="1"/>
    <col min="15060" max="15060" width="12.5546875" style="65" customWidth="1"/>
    <col min="15061" max="15063" width="12.6640625" style="65" customWidth="1"/>
    <col min="15064" max="15069" width="0" style="65" hidden="1" customWidth="1"/>
    <col min="15070" max="15070" width="12.109375" style="65" customWidth="1"/>
    <col min="15071" max="15071" width="15.109375" style="65" customWidth="1"/>
    <col min="15072" max="15098" width="8" style="65" customWidth="1"/>
    <col min="15099" max="15306" width="8" style="65"/>
    <col min="15307" max="15307" width="19" style="65" customWidth="1"/>
    <col min="15308" max="15308" width="0" style="65" hidden="1" customWidth="1"/>
    <col min="15309" max="15309" width="6" style="65" customWidth="1"/>
    <col min="15310" max="15310" width="42.109375" style="65" customWidth="1"/>
    <col min="15311" max="15311" width="0" style="65" hidden="1" customWidth="1"/>
    <col min="15312" max="15312" width="12.6640625" style="65" customWidth="1"/>
    <col min="15313" max="15313" width="13.5546875" style="65" customWidth="1"/>
    <col min="15314" max="15314" width="14" style="65" customWidth="1"/>
    <col min="15315" max="15315" width="13.88671875" style="65" customWidth="1"/>
    <col min="15316" max="15316" width="12.5546875" style="65" customWidth="1"/>
    <col min="15317" max="15319" width="12.6640625" style="65" customWidth="1"/>
    <col min="15320" max="15325" width="0" style="65" hidden="1" customWidth="1"/>
    <col min="15326" max="15326" width="12.109375" style="65" customWidth="1"/>
    <col min="15327" max="15327" width="15.109375" style="65" customWidth="1"/>
    <col min="15328" max="15354" width="8" style="65" customWidth="1"/>
    <col min="15355" max="15562" width="8" style="65"/>
    <col min="15563" max="15563" width="19" style="65" customWidth="1"/>
    <col min="15564" max="15564" width="0" style="65" hidden="1" customWidth="1"/>
    <col min="15565" max="15565" width="6" style="65" customWidth="1"/>
    <col min="15566" max="15566" width="42.109375" style="65" customWidth="1"/>
    <col min="15567" max="15567" width="0" style="65" hidden="1" customWidth="1"/>
    <col min="15568" max="15568" width="12.6640625" style="65" customWidth="1"/>
    <col min="15569" max="15569" width="13.5546875" style="65" customWidth="1"/>
    <col min="15570" max="15570" width="14" style="65" customWidth="1"/>
    <col min="15571" max="15571" width="13.88671875" style="65" customWidth="1"/>
    <col min="15572" max="15572" width="12.5546875" style="65" customWidth="1"/>
    <col min="15573" max="15575" width="12.6640625" style="65" customWidth="1"/>
    <col min="15576" max="15581" width="0" style="65" hidden="1" customWidth="1"/>
    <col min="15582" max="15582" width="12.109375" style="65" customWidth="1"/>
    <col min="15583" max="15583" width="15.109375" style="65" customWidth="1"/>
    <col min="15584" max="15610" width="8" style="65" customWidth="1"/>
    <col min="15611" max="16384" width="8" style="65"/>
  </cols>
  <sheetData>
    <row r="1" spans="1:145" ht="80.25" customHeight="1">
      <c r="B1" s="71"/>
      <c r="C1" s="19"/>
      <c r="D1" s="20"/>
      <c r="AK1" s="96" t="s">
        <v>71</v>
      </c>
      <c r="AL1" s="96"/>
      <c r="AM1" s="96"/>
      <c r="AN1" s="96"/>
    </row>
    <row r="2" spans="1:145" s="17" customFormat="1" ht="67.2" customHeight="1">
      <c r="B2" s="18"/>
      <c r="C2" s="19"/>
      <c r="D2" s="20"/>
      <c r="E2" s="19"/>
      <c r="F2" s="19"/>
      <c r="G2" s="19"/>
      <c r="H2" s="19"/>
      <c r="I2" s="21"/>
      <c r="J2" s="21"/>
      <c r="K2" s="96"/>
      <c r="L2" s="96"/>
      <c r="M2" s="96"/>
      <c r="N2" s="96"/>
      <c r="O2" s="22"/>
      <c r="P2" s="22"/>
      <c r="Q2" s="22"/>
      <c r="AK2" s="96" t="s">
        <v>31</v>
      </c>
      <c r="AL2" s="96"/>
      <c r="AM2" s="96"/>
      <c r="AN2" s="96"/>
    </row>
    <row r="3" spans="1:145" s="17" customFormat="1" ht="17.399999999999999">
      <c r="A3" s="22"/>
      <c r="B3" s="100" t="s">
        <v>30</v>
      </c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0"/>
      <c r="AB3" s="100"/>
      <c r="AC3" s="100"/>
      <c r="AD3" s="100"/>
      <c r="AE3" s="100"/>
      <c r="AF3" s="100"/>
      <c r="AG3" s="100"/>
      <c r="AH3" s="100"/>
      <c r="AI3" s="100"/>
      <c r="AJ3" s="100"/>
      <c r="AK3" s="100"/>
      <c r="AL3" s="100"/>
      <c r="AM3" s="100"/>
    </row>
    <row r="4" spans="1:145" s="17" customFormat="1" ht="15.6">
      <c r="B4" s="23"/>
      <c r="C4" s="24"/>
      <c r="D4" s="25"/>
      <c r="E4" s="26"/>
      <c r="F4" s="26"/>
      <c r="G4" s="26"/>
      <c r="H4" s="26"/>
      <c r="I4" s="26"/>
      <c r="J4" s="26"/>
      <c r="K4" s="26"/>
      <c r="L4" s="26"/>
      <c r="M4" s="26"/>
      <c r="N4" s="27"/>
      <c r="O4" s="28"/>
      <c r="P4" s="28"/>
      <c r="Q4" s="28"/>
      <c r="AN4" s="29" t="s">
        <v>18</v>
      </c>
    </row>
    <row r="5" spans="1:145" s="17" customFormat="1" ht="27.6" customHeight="1" thickBot="1">
      <c r="B5" s="97"/>
      <c r="C5" s="98" t="s">
        <v>0</v>
      </c>
      <c r="D5" s="25"/>
      <c r="E5" s="99" t="s">
        <v>22</v>
      </c>
      <c r="F5" s="99"/>
      <c r="G5" s="99"/>
      <c r="H5" s="99"/>
      <c r="I5" s="99"/>
      <c r="J5" s="99"/>
      <c r="K5" s="99"/>
      <c r="L5" s="99"/>
      <c r="M5" s="99"/>
      <c r="N5" s="99"/>
      <c r="O5" s="28"/>
      <c r="P5" s="28"/>
      <c r="Q5" s="28"/>
      <c r="U5" s="101" t="s">
        <v>23</v>
      </c>
      <c r="V5" s="101"/>
      <c r="W5" s="101"/>
      <c r="X5" s="101"/>
      <c r="Y5" s="101"/>
      <c r="Z5" s="101"/>
      <c r="AA5" s="101"/>
      <c r="AB5" s="101"/>
      <c r="AC5" s="101"/>
      <c r="AD5" s="101"/>
      <c r="AE5" s="102" t="s">
        <v>32</v>
      </c>
      <c r="AF5" s="102"/>
      <c r="AG5" s="102"/>
      <c r="AH5" s="102"/>
      <c r="AI5" s="102"/>
      <c r="AJ5" s="102"/>
      <c r="AK5" s="102"/>
      <c r="AL5" s="102"/>
      <c r="AM5" s="102"/>
      <c r="AN5" s="102"/>
    </row>
    <row r="6" spans="1:145" s="41" customFormat="1" ht="51" customHeight="1" thickBot="1">
      <c r="A6" s="30"/>
      <c r="B6" s="97"/>
      <c r="C6" s="98"/>
      <c r="D6" s="103" t="s">
        <v>1</v>
      </c>
      <c r="E6" s="31" t="s">
        <v>8</v>
      </c>
      <c r="F6" s="32" t="s">
        <v>9</v>
      </c>
      <c r="G6" s="32" t="s">
        <v>10</v>
      </c>
      <c r="H6" s="32" t="s">
        <v>11</v>
      </c>
      <c r="I6" s="32" t="s">
        <v>12</v>
      </c>
      <c r="J6" s="32" t="s">
        <v>13</v>
      </c>
      <c r="K6" s="32" t="s">
        <v>14</v>
      </c>
      <c r="L6" s="32" t="s">
        <v>15</v>
      </c>
      <c r="M6" s="32" t="s">
        <v>19</v>
      </c>
      <c r="N6" s="32" t="s">
        <v>17</v>
      </c>
      <c r="O6" s="33" t="s">
        <v>16</v>
      </c>
      <c r="P6" s="34" t="s">
        <v>17</v>
      </c>
      <c r="Q6" s="35" t="s">
        <v>2</v>
      </c>
      <c r="R6" s="36"/>
      <c r="S6" s="37"/>
      <c r="T6" s="30"/>
      <c r="U6" s="31" t="s">
        <v>8</v>
      </c>
      <c r="V6" s="32" t="s">
        <v>9</v>
      </c>
      <c r="W6" s="32" t="s">
        <v>10</v>
      </c>
      <c r="X6" s="32" t="s">
        <v>11</v>
      </c>
      <c r="Y6" s="32" t="s">
        <v>12</v>
      </c>
      <c r="Z6" s="32" t="s">
        <v>13</v>
      </c>
      <c r="AA6" s="32" t="s">
        <v>14</v>
      </c>
      <c r="AB6" s="32" t="s">
        <v>15</v>
      </c>
      <c r="AC6" s="32" t="s">
        <v>19</v>
      </c>
      <c r="AD6" s="32" t="s">
        <v>17</v>
      </c>
      <c r="AE6" s="38" t="s">
        <v>8</v>
      </c>
      <c r="AF6" s="39" t="s">
        <v>9</v>
      </c>
      <c r="AG6" s="39" t="s">
        <v>10</v>
      </c>
      <c r="AH6" s="39" t="s">
        <v>11</v>
      </c>
      <c r="AI6" s="39" t="s">
        <v>12</v>
      </c>
      <c r="AJ6" s="39" t="s">
        <v>13</v>
      </c>
      <c r="AK6" s="39" t="s">
        <v>14</v>
      </c>
      <c r="AL6" s="39" t="s">
        <v>15</v>
      </c>
      <c r="AM6" s="39" t="s">
        <v>19</v>
      </c>
      <c r="AN6" s="39" t="s">
        <v>17</v>
      </c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  <c r="CP6" s="40"/>
      <c r="CQ6" s="40"/>
      <c r="CR6" s="40"/>
      <c r="CS6" s="40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40"/>
      <c r="DI6" s="40"/>
      <c r="DJ6" s="40"/>
      <c r="DK6" s="40"/>
      <c r="DL6" s="40"/>
      <c r="DM6" s="40"/>
      <c r="DN6" s="40"/>
      <c r="DO6" s="40"/>
      <c r="DP6" s="40"/>
      <c r="DQ6" s="40"/>
      <c r="DR6" s="40"/>
      <c r="DS6" s="40"/>
      <c r="DT6" s="40"/>
      <c r="DU6" s="40"/>
      <c r="DV6" s="40"/>
      <c r="DW6" s="40"/>
      <c r="DX6" s="40"/>
      <c r="DY6" s="40"/>
      <c r="DZ6" s="40"/>
      <c r="EA6" s="40"/>
      <c r="EB6" s="40"/>
      <c r="EC6" s="40"/>
      <c r="ED6" s="40"/>
      <c r="EE6" s="40"/>
      <c r="EF6" s="40"/>
      <c r="EG6" s="40"/>
      <c r="EH6" s="40"/>
      <c r="EI6" s="40"/>
      <c r="EJ6" s="40"/>
      <c r="EK6" s="40"/>
      <c r="EL6" s="40"/>
      <c r="EM6" s="40"/>
      <c r="EN6" s="40"/>
      <c r="EO6" s="40"/>
    </row>
    <row r="7" spans="1:145" s="49" customFormat="1" ht="16.2" thickBot="1">
      <c r="A7" s="42"/>
      <c r="B7" s="43" t="s">
        <v>3</v>
      </c>
      <c r="C7" s="16" t="s">
        <v>4</v>
      </c>
      <c r="D7" s="104"/>
      <c r="E7" s="16">
        <v>1</v>
      </c>
      <c r="F7" s="16">
        <v>2</v>
      </c>
      <c r="G7" s="16">
        <v>3</v>
      </c>
      <c r="H7" s="16">
        <v>4</v>
      </c>
      <c r="I7" s="16">
        <v>5</v>
      </c>
      <c r="J7" s="16">
        <v>6</v>
      </c>
      <c r="K7" s="16">
        <v>7</v>
      </c>
      <c r="L7" s="16">
        <v>8</v>
      </c>
      <c r="M7" s="16">
        <v>9</v>
      </c>
      <c r="N7" s="16">
        <v>10</v>
      </c>
      <c r="O7" s="44">
        <v>1</v>
      </c>
      <c r="P7" s="45">
        <v>16</v>
      </c>
      <c r="Q7" s="46">
        <v>17</v>
      </c>
      <c r="R7" s="47"/>
      <c r="S7" s="48"/>
      <c r="T7" s="42"/>
      <c r="U7" s="16">
        <v>1</v>
      </c>
      <c r="V7" s="16">
        <v>2</v>
      </c>
      <c r="W7" s="16">
        <v>3</v>
      </c>
      <c r="X7" s="16">
        <v>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6">
        <v>11</v>
      </c>
      <c r="AF7" s="16">
        <v>12</v>
      </c>
      <c r="AG7" s="16">
        <v>13</v>
      </c>
      <c r="AH7" s="16">
        <v>14</v>
      </c>
      <c r="AI7" s="16">
        <v>15</v>
      </c>
      <c r="AJ7" s="16">
        <v>16</v>
      </c>
      <c r="AK7" s="16">
        <v>17</v>
      </c>
      <c r="AL7" s="16">
        <v>18</v>
      </c>
      <c r="AM7" s="16">
        <v>19</v>
      </c>
      <c r="AN7" s="16">
        <v>20</v>
      </c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29"/>
      <c r="DE7" s="29"/>
      <c r="DF7" s="29"/>
      <c r="DG7" s="29"/>
      <c r="DH7" s="29"/>
      <c r="DI7" s="29"/>
      <c r="DJ7" s="29"/>
      <c r="DK7" s="29"/>
      <c r="DL7" s="29"/>
      <c r="DM7" s="29"/>
      <c r="DN7" s="29"/>
      <c r="DO7" s="29"/>
      <c r="DP7" s="29"/>
      <c r="DQ7" s="29"/>
      <c r="DR7" s="29"/>
      <c r="DS7" s="29"/>
      <c r="DT7" s="29"/>
      <c r="DU7" s="29"/>
      <c r="DV7" s="29"/>
      <c r="DW7" s="29"/>
      <c r="DX7" s="29"/>
      <c r="DY7" s="29"/>
      <c r="DZ7" s="29"/>
      <c r="EA7" s="29"/>
      <c r="EB7" s="29"/>
      <c r="EC7" s="29"/>
      <c r="ED7" s="29"/>
      <c r="EE7" s="29"/>
      <c r="EF7" s="29"/>
      <c r="EG7" s="29"/>
      <c r="EH7" s="29"/>
      <c r="EI7" s="29"/>
      <c r="EJ7" s="29"/>
      <c r="EK7" s="29"/>
      <c r="EL7" s="29"/>
      <c r="EM7" s="29"/>
      <c r="EN7" s="29"/>
      <c r="EO7" s="29"/>
    </row>
    <row r="8" spans="1:145" s="78" customFormat="1" ht="15.6">
      <c r="A8" s="77"/>
      <c r="B8" s="90" t="s">
        <v>5</v>
      </c>
      <c r="C8" s="81" t="s">
        <v>35</v>
      </c>
      <c r="D8" s="31"/>
      <c r="E8" s="83"/>
      <c r="F8" s="83"/>
      <c r="G8" s="83"/>
      <c r="H8" s="83"/>
      <c r="I8" s="83"/>
      <c r="J8" s="83"/>
      <c r="K8" s="83"/>
      <c r="L8" s="83"/>
      <c r="M8" s="83"/>
      <c r="N8" s="83"/>
      <c r="O8" s="84"/>
      <c r="P8" s="85"/>
      <c r="Q8" s="86"/>
      <c r="R8" s="87"/>
      <c r="S8" s="88"/>
      <c r="T8" s="89"/>
      <c r="U8" s="83"/>
      <c r="V8" s="83"/>
      <c r="W8" s="83"/>
      <c r="X8" s="83"/>
      <c r="Y8" s="83"/>
      <c r="Z8" s="83"/>
      <c r="AA8" s="83"/>
      <c r="AB8" s="83"/>
      <c r="AC8" s="83"/>
      <c r="AD8" s="83"/>
      <c r="AE8" s="82">
        <f>AE9+AE10</f>
        <v>26633100</v>
      </c>
      <c r="AF8" s="82">
        <f>AF9+AF10</f>
        <v>3240800</v>
      </c>
      <c r="AG8" s="82">
        <f t="shared" ref="AG8:AN8" si="0">AG9+AG10</f>
        <v>3277860</v>
      </c>
      <c r="AH8" s="82">
        <f t="shared" si="0"/>
        <v>2511500</v>
      </c>
      <c r="AI8" s="82">
        <f t="shared" si="0"/>
        <v>2209900</v>
      </c>
      <c r="AJ8" s="82">
        <f t="shared" si="0"/>
        <v>2720490</v>
      </c>
      <c r="AK8" s="82">
        <f t="shared" si="0"/>
        <v>3667320</v>
      </c>
      <c r="AL8" s="82">
        <f t="shared" si="0"/>
        <v>2095430</v>
      </c>
      <c r="AM8" s="82">
        <f t="shared" si="0"/>
        <v>4213800</v>
      </c>
      <c r="AN8" s="82">
        <f t="shared" si="0"/>
        <v>2696000</v>
      </c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29"/>
      <c r="DE8" s="29"/>
      <c r="DF8" s="29"/>
      <c r="DG8" s="29"/>
      <c r="DH8" s="29"/>
      <c r="DI8" s="29"/>
      <c r="DJ8" s="29"/>
      <c r="DK8" s="29"/>
      <c r="DL8" s="29"/>
      <c r="DM8" s="29"/>
      <c r="DN8" s="29"/>
      <c r="DO8" s="29"/>
      <c r="DP8" s="29"/>
      <c r="DQ8" s="29"/>
      <c r="DR8" s="29"/>
      <c r="DS8" s="29"/>
      <c r="DT8" s="29"/>
      <c r="DU8" s="29"/>
      <c r="DV8" s="29"/>
      <c r="DW8" s="29"/>
      <c r="DX8" s="29"/>
      <c r="DY8" s="29"/>
      <c r="DZ8" s="29"/>
      <c r="EA8" s="29"/>
      <c r="EB8" s="29"/>
      <c r="EC8" s="29"/>
      <c r="ED8" s="29"/>
      <c r="EE8" s="29"/>
      <c r="EF8" s="29"/>
      <c r="EG8" s="29"/>
      <c r="EH8" s="29"/>
      <c r="EI8" s="29"/>
      <c r="EJ8" s="29"/>
      <c r="EK8" s="29"/>
      <c r="EL8" s="29"/>
      <c r="EM8" s="29"/>
      <c r="EN8" s="29"/>
      <c r="EO8" s="29"/>
    </row>
    <row r="9" spans="1:145" s="12" customFormat="1" ht="67.5" customHeight="1">
      <c r="A9" s="4"/>
      <c r="B9" s="5" t="s">
        <v>36</v>
      </c>
      <c r="C9" s="80" t="s">
        <v>29</v>
      </c>
      <c r="D9" s="51"/>
      <c r="E9" s="7">
        <f>SUM(F9:N9)</f>
        <v>6764100</v>
      </c>
      <c r="F9" s="8">
        <v>608070</v>
      </c>
      <c r="G9" s="8">
        <v>898610</v>
      </c>
      <c r="H9" s="8">
        <v>402250</v>
      </c>
      <c r="I9" s="8">
        <v>333500</v>
      </c>
      <c r="J9" s="8">
        <v>588430</v>
      </c>
      <c r="K9" s="8">
        <v>599890</v>
      </c>
      <c r="L9" s="8">
        <v>512320</v>
      </c>
      <c r="M9" s="8">
        <v>2289890</v>
      </c>
      <c r="N9" s="8">
        <v>531140</v>
      </c>
      <c r="O9" s="52"/>
      <c r="P9" s="53"/>
      <c r="Q9" s="53"/>
      <c r="R9" s="53"/>
      <c r="S9" s="53"/>
      <c r="T9" s="54"/>
      <c r="U9" s="7">
        <f>SUM(V9:AD9)</f>
        <v>-224700</v>
      </c>
      <c r="V9" s="8">
        <f t="shared" ref="V9:V10" si="1">AF9-F9</f>
        <v>249230</v>
      </c>
      <c r="W9" s="8">
        <f t="shared" ref="W9:W10" si="2">AG9-G9</f>
        <v>-457350</v>
      </c>
      <c r="X9" s="8">
        <f t="shared" ref="X9:X10" si="3">AH9-H9</f>
        <v>-183050</v>
      </c>
      <c r="Y9" s="8">
        <f t="shared" ref="Y9:Y10" si="4">AI9-I9</f>
        <v>1026200</v>
      </c>
      <c r="Z9" s="8">
        <f t="shared" ref="Z9:Z10" si="5">AJ9-J9</f>
        <v>727260</v>
      </c>
      <c r="AA9" s="8">
        <f t="shared" ref="AA9:AA10" si="6">AK9-K9</f>
        <v>21030</v>
      </c>
      <c r="AB9" s="8">
        <f t="shared" ref="AB9:AB10" si="7">AL9-L9</f>
        <v>607610</v>
      </c>
      <c r="AC9" s="8">
        <f t="shared" ref="AC9:AC10" si="8">AM9-M9</f>
        <v>-2289890</v>
      </c>
      <c r="AD9" s="8">
        <f t="shared" ref="AD9:AD10" si="9">AN9-N9</f>
        <v>74260</v>
      </c>
      <c r="AE9" s="14">
        <f t="shared" ref="AE9:AE20" si="10">SUM(AF9:AN9)</f>
        <v>6539400</v>
      </c>
      <c r="AF9" s="15">
        <v>857300</v>
      </c>
      <c r="AG9" s="15">
        <v>441260</v>
      </c>
      <c r="AH9" s="15">
        <v>219200</v>
      </c>
      <c r="AI9" s="15">
        <v>1359700</v>
      </c>
      <c r="AJ9" s="15">
        <v>1315690</v>
      </c>
      <c r="AK9" s="15">
        <v>620920</v>
      </c>
      <c r="AL9" s="15">
        <v>1119930</v>
      </c>
      <c r="AM9" s="15">
        <v>0</v>
      </c>
      <c r="AN9" s="15">
        <v>605400</v>
      </c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</row>
    <row r="10" spans="1:145" s="12" customFormat="1" ht="74.25" customHeight="1">
      <c r="A10" s="4"/>
      <c r="B10" s="55" t="s">
        <v>37</v>
      </c>
      <c r="C10" s="80" t="s">
        <v>28</v>
      </c>
      <c r="D10" s="79"/>
      <c r="E10" s="7">
        <f>SUM(F10:N10)</f>
        <v>17093700</v>
      </c>
      <c r="F10" s="8">
        <v>2247500</v>
      </c>
      <c r="G10" s="8">
        <v>2164000</v>
      </c>
      <c r="H10" s="8">
        <v>1955500</v>
      </c>
      <c r="I10" s="8">
        <v>1767000</v>
      </c>
      <c r="J10" s="8">
        <f>2728500-650000</f>
        <v>2078500</v>
      </c>
      <c r="K10" s="8">
        <v>2492500</v>
      </c>
      <c r="L10" s="8">
        <v>1158000</v>
      </c>
      <c r="M10" s="8">
        <v>1229200</v>
      </c>
      <c r="N10" s="8">
        <v>2001500</v>
      </c>
      <c r="O10" s="56"/>
      <c r="P10" s="57"/>
      <c r="Q10" s="57"/>
      <c r="R10" s="58"/>
      <c r="S10" s="58"/>
      <c r="T10" s="59"/>
      <c r="U10" s="7">
        <f>SUM(V10:AD10)</f>
        <v>3000000</v>
      </c>
      <c r="V10" s="8">
        <f t="shared" si="1"/>
        <v>136000</v>
      </c>
      <c r="W10" s="8">
        <f t="shared" si="2"/>
        <v>672600</v>
      </c>
      <c r="X10" s="8">
        <f t="shared" si="3"/>
        <v>336800</v>
      </c>
      <c r="Y10" s="8">
        <f t="shared" si="4"/>
        <v>-916800</v>
      </c>
      <c r="Z10" s="8">
        <f t="shared" si="5"/>
        <v>-673700</v>
      </c>
      <c r="AA10" s="8">
        <f t="shared" si="6"/>
        <v>553900</v>
      </c>
      <c r="AB10" s="8">
        <f t="shared" si="7"/>
        <v>-182500</v>
      </c>
      <c r="AC10" s="8">
        <f t="shared" si="8"/>
        <v>2984600</v>
      </c>
      <c r="AD10" s="8">
        <f t="shared" si="9"/>
        <v>89100</v>
      </c>
      <c r="AE10" s="14">
        <f t="shared" si="10"/>
        <v>20093700</v>
      </c>
      <c r="AF10" s="15">
        <v>2383500</v>
      </c>
      <c r="AG10" s="15">
        <v>2836600</v>
      </c>
      <c r="AH10" s="15">
        <v>2292300</v>
      </c>
      <c r="AI10" s="15">
        <v>850200</v>
      </c>
      <c r="AJ10" s="15">
        <v>1404800</v>
      </c>
      <c r="AK10" s="15">
        <v>3046400</v>
      </c>
      <c r="AL10" s="15">
        <v>975500</v>
      </c>
      <c r="AM10" s="15">
        <v>4213800</v>
      </c>
      <c r="AN10" s="15">
        <v>2090600</v>
      </c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</row>
    <row r="11" spans="1:145" s="12" customFormat="1" ht="15.6">
      <c r="A11" s="4"/>
      <c r="B11" s="90" t="s">
        <v>6</v>
      </c>
      <c r="C11" s="81" t="s">
        <v>33</v>
      </c>
      <c r="D11" s="91"/>
      <c r="E11" s="7"/>
      <c r="F11" s="7"/>
      <c r="G11" s="7"/>
      <c r="H11" s="7"/>
      <c r="I11" s="7"/>
      <c r="J11" s="7"/>
      <c r="K11" s="7"/>
      <c r="L11" s="7"/>
      <c r="M11" s="7"/>
      <c r="N11" s="7"/>
      <c r="O11" s="92"/>
      <c r="P11" s="93"/>
      <c r="Q11" s="93"/>
      <c r="R11" s="93"/>
      <c r="S11" s="93"/>
      <c r="T11" s="94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>
        <f>SUM(AF11:AN11)</f>
        <v>13230000</v>
      </c>
      <c r="AF11" s="7">
        <f t="shared" ref="AF11:AN11" si="11">AF12+AF13</f>
        <v>1833500</v>
      </c>
      <c r="AG11" s="7">
        <f t="shared" si="11"/>
        <v>2122230</v>
      </c>
      <c r="AH11" s="7">
        <f t="shared" si="11"/>
        <v>1262000</v>
      </c>
      <c r="AI11" s="7">
        <f t="shared" si="11"/>
        <v>1371190</v>
      </c>
      <c r="AJ11" s="7">
        <f t="shared" si="11"/>
        <v>1380840</v>
      </c>
      <c r="AK11" s="7">
        <f t="shared" si="11"/>
        <v>2092310</v>
      </c>
      <c r="AL11" s="7">
        <f t="shared" si="11"/>
        <v>1167870</v>
      </c>
      <c r="AM11" s="7">
        <f t="shared" si="11"/>
        <v>1442300</v>
      </c>
      <c r="AN11" s="7">
        <f t="shared" si="11"/>
        <v>557760</v>
      </c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</row>
    <row r="12" spans="1:145" s="12" customFormat="1" ht="78" customHeight="1">
      <c r="A12" s="4"/>
      <c r="B12" s="5" t="s">
        <v>40</v>
      </c>
      <c r="C12" s="76" t="s">
        <v>34</v>
      </c>
      <c r="D12" s="6"/>
      <c r="E12" s="7"/>
      <c r="F12" s="8"/>
      <c r="G12" s="8"/>
      <c r="H12" s="8"/>
      <c r="I12" s="8"/>
      <c r="J12" s="8"/>
      <c r="K12" s="8"/>
      <c r="L12" s="8"/>
      <c r="M12" s="8"/>
      <c r="N12" s="8"/>
      <c r="O12" s="9"/>
      <c r="P12" s="10"/>
      <c r="Q12" s="10"/>
      <c r="R12" s="10"/>
      <c r="S12" s="10"/>
      <c r="T12" s="11"/>
      <c r="U12" s="7"/>
      <c r="V12" s="8"/>
      <c r="W12" s="8"/>
      <c r="X12" s="8"/>
      <c r="Y12" s="8"/>
      <c r="Z12" s="8"/>
      <c r="AA12" s="8"/>
      <c r="AB12" s="8"/>
      <c r="AC12" s="8"/>
      <c r="AD12" s="8"/>
      <c r="AE12" s="7">
        <f t="shared" ref="AE12" si="12">SUM(AF12:AN12)</f>
        <v>13230000</v>
      </c>
      <c r="AF12" s="8">
        <v>1833500</v>
      </c>
      <c r="AG12" s="8">
        <v>2122230</v>
      </c>
      <c r="AH12" s="8">
        <v>1262000</v>
      </c>
      <c r="AI12" s="8">
        <v>1371190</v>
      </c>
      <c r="AJ12" s="8">
        <v>1380840</v>
      </c>
      <c r="AK12" s="8">
        <v>2092310</v>
      </c>
      <c r="AL12" s="8">
        <v>1167870</v>
      </c>
      <c r="AM12" s="8">
        <v>1442300</v>
      </c>
      <c r="AN12" s="8">
        <v>557760</v>
      </c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</row>
    <row r="13" spans="1:145" s="12" customFormat="1" ht="73.5" customHeight="1">
      <c r="A13" s="4"/>
      <c r="B13" s="55" t="s">
        <v>41</v>
      </c>
      <c r="C13" s="76" t="s">
        <v>39</v>
      </c>
      <c r="D13" s="79"/>
      <c r="E13" s="7"/>
      <c r="F13" s="8"/>
      <c r="G13" s="8"/>
      <c r="H13" s="8"/>
      <c r="I13" s="8"/>
      <c r="J13" s="8"/>
      <c r="K13" s="8"/>
      <c r="L13" s="8"/>
      <c r="M13" s="8"/>
      <c r="N13" s="8"/>
      <c r="O13" s="56"/>
      <c r="P13" s="57"/>
      <c r="Q13" s="57"/>
      <c r="R13" s="58"/>
      <c r="S13" s="58"/>
      <c r="T13" s="59"/>
      <c r="U13" s="7"/>
      <c r="V13" s="8"/>
      <c r="W13" s="8"/>
      <c r="X13" s="8"/>
      <c r="Y13" s="8"/>
      <c r="Z13" s="8"/>
      <c r="AA13" s="8"/>
      <c r="AB13" s="8"/>
      <c r="AC13" s="8"/>
      <c r="AD13" s="8"/>
      <c r="AE13" s="7">
        <f t="shared" ref="AE13" si="13">SUM(AF13:AN13)</f>
        <v>0</v>
      </c>
      <c r="AF13" s="15"/>
      <c r="AG13" s="15"/>
      <c r="AH13" s="15"/>
      <c r="AI13" s="15"/>
      <c r="AJ13" s="15"/>
      <c r="AK13" s="15"/>
      <c r="AL13" s="15"/>
      <c r="AM13" s="15"/>
      <c r="AN13" s="15">
        <f>1659700-1659700</f>
        <v>0</v>
      </c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</row>
    <row r="14" spans="1:145" s="12" customFormat="1" ht="31.2">
      <c r="A14" s="4"/>
      <c r="B14" s="90" t="s">
        <v>7</v>
      </c>
      <c r="C14" s="50" t="s">
        <v>21</v>
      </c>
      <c r="D14" s="91"/>
      <c r="E14" s="7">
        <f>SUM(F14:N14)</f>
        <v>0</v>
      </c>
      <c r="F14" s="7"/>
      <c r="G14" s="7"/>
      <c r="H14" s="7"/>
      <c r="I14" s="7"/>
      <c r="J14" s="7"/>
      <c r="K14" s="7"/>
      <c r="L14" s="7"/>
      <c r="M14" s="7"/>
      <c r="N14" s="7"/>
      <c r="O14" s="92"/>
      <c r="P14" s="93"/>
      <c r="Q14" s="93"/>
      <c r="R14" s="93"/>
      <c r="S14" s="93"/>
      <c r="T14" s="94"/>
      <c r="U14" s="7">
        <f>SUM(V14:AD14)</f>
        <v>0</v>
      </c>
      <c r="V14" s="7"/>
      <c r="W14" s="7"/>
      <c r="X14" s="7"/>
      <c r="Y14" s="7"/>
      <c r="Z14" s="7"/>
      <c r="AA14" s="7"/>
      <c r="AB14" s="7"/>
      <c r="AC14" s="7"/>
      <c r="AD14" s="7"/>
      <c r="AE14" s="14">
        <f>SUM(AF14:AN14)</f>
        <v>12231646.01</v>
      </c>
      <c r="AF14" s="14">
        <f>AF15+AF21+AF22+AF24+AF25+AF26+AF27+AF28+AF29+AF23+AF30+AF31</f>
        <v>986971</v>
      </c>
      <c r="AG14" s="14">
        <f t="shared" ref="AG14:AN14" si="14">AG15+AG21+AG22+AG24+AG25+AG26+AG27+AG28+AG29+AG23+AG30+AG31</f>
        <v>1709600</v>
      </c>
      <c r="AH14" s="14">
        <f t="shared" si="14"/>
        <v>300684</v>
      </c>
      <c r="AI14" s="14">
        <f t="shared" si="14"/>
        <v>486138</v>
      </c>
      <c r="AJ14" s="14">
        <f t="shared" si="14"/>
        <v>890036</v>
      </c>
      <c r="AK14" s="14">
        <f t="shared" si="14"/>
        <v>773544.5</v>
      </c>
      <c r="AL14" s="14">
        <f t="shared" si="14"/>
        <v>2173725.06</v>
      </c>
      <c r="AM14" s="14">
        <f t="shared" si="14"/>
        <v>1822916.1099999999</v>
      </c>
      <c r="AN14" s="14">
        <f t="shared" si="14"/>
        <v>3088031.34</v>
      </c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</row>
    <row r="15" spans="1:145" s="12" customFormat="1" ht="51" customHeight="1">
      <c r="A15" s="4"/>
      <c r="B15" s="5" t="s">
        <v>24</v>
      </c>
      <c r="C15" s="76" t="s">
        <v>27</v>
      </c>
      <c r="D15" s="6"/>
      <c r="E15" s="7"/>
      <c r="F15" s="8"/>
      <c r="G15" s="8"/>
      <c r="H15" s="8"/>
      <c r="I15" s="8"/>
      <c r="J15" s="8"/>
      <c r="K15" s="8"/>
      <c r="L15" s="8"/>
      <c r="M15" s="8"/>
      <c r="N15" s="8"/>
      <c r="O15" s="9"/>
      <c r="P15" s="10"/>
      <c r="Q15" s="10"/>
      <c r="R15" s="10"/>
      <c r="S15" s="10"/>
      <c r="T15" s="11"/>
      <c r="U15" s="7"/>
      <c r="V15" s="8"/>
      <c r="W15" s="8"/>
      <c r="X15" s="8"/>
      <c r="Y15" s="8"/>
      <c r="Z15" s="8"/>
      <c r="AA15" s="8"/>
      <c r="AB15" s="8"/>
      <c r="AC15" s="8"/>
      <c r="AD15" s="8"/>
      <c r="AE15" s="14">
        <f t="shared" si="10"/>
        <v>5935255.3399999999</v>
      </c>
      <c r="AF15" s="15">
        <f>AF17+AF19+AF20</f>
        <v>643993</v>
      </c>
      <c r="AG15" s="15">
        <f t="shared" ref="AG15:AN15" si="15">AG17+AG19+AG20</f>
        <v>831888</v>
      </c>
      <c r="AH15" s="15">
        <f t="shared" si="15"/>
        <v>49500</v>
      </c>
      <c r="AI15" s="15">
        <f t="shared" si="15"/>
        <v>243622</v>
      </c>
      <c r="AJ15" s="15">
        <f t="shared" si="15"/>
        <v>518197</v>
      </c>
      <c r="AK15" s="15">
        <f t="shared" si="15"/>
        <v>507685</v>
      </c>
      <c r="AL15" s="15">
        <f t="shared" si="15"/>
        <v>275835</v>
      </c>
      <c r="AM15" s="15">
        <f t="shared" si="15"/>
        <v>988817</v>
      </c>
      <c r="AN15" s="15">
        <f t="shared" si="15"/>
        <v>1875718.3399999999</v>
      </c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</row>
    <row r="16" spans="1:145" s="12" customFormat="1" ht="22.2" customHeight="1">
      <c r="A16" s="4"/>
      <c r="B16" s="5"/>
      <c r="C16" s="76" t="s">
        <v>62</v>
      </c>
      <c r="D16" s="6"/>
      <c r="E16" s="7"/>
      <c r="F16" s="8"/>
      <c r="G16" s="8"/>
      <c r="H16" s="8"/>
      <c r="I16" s="8"/>
      <c r="J16" s="8"/>
      <c r="K16" s="8"/>
      <c r="L16" s="8"/>
      <c r="M16" s="8"/>
      <c r="N16" s="8"/>
      <c r="O16" s="9"/>
      <c r="P16" s="10"/>
      <c r="Q16" s="10"/>
      <c r="R16" s="10"/>
      <c r="S16" s="10"/>
      <c r="T16" s="11"/>
      <c r="U16" s="7"/>
      <c r="V16" s="8"/>
      <c r="W16" s="8"/>
      <c r="X16" s="8"/>
      <c r="Y16" s="8"/>
      <c r="Z16" s="8"/>
      <c r="AA16" s="8"/>
      <c r="AB16" s="8"/>
      <c r="AC16" s="8"/>
      <c r="AD16" s="8"/>
      <c r="AE16" s="14"/>
      <c r="AF16" s="15"/>
      <c r="AG16" s="15"/>
      <c r="AH16" s="15"/>
      <c r="AI16" s="15"/>
      <c r="AJ16" s="15"/>
      <c r="AK16" s="15"/>
      <c r="AL16" s="15"/>
      <c r="AM16" s="15"/>
      <c r="AN16" s="15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</row>
    <row r="17" spans="1:145" s="12" customFormat="1" ht="83.25" customHeight="1">
      <c r="A17" s="4"/>
      <c r="B17" s="5" t="s">
        <v>42</v>
      </c>
      <c r="C17" s="76" t="s">
        <v>63</v>
      </c>
      <c r="D17" s="6"/>
      <c r="E17" s="7"/>
      <c r="F17" s="8"/>
      <c r="G17" s="8"/>
      <c r="H17" s="8"/>
      <c r="I17" s="8"/>
      <c r="J17" s="8"/>
      <c r="K17" s="8"/>
      <c r="L17" s="8"/>
      <c r="M17" s="8"/>
      <c r="N17" s="8"/>
      <c r="O17" s="9"/>
      <c r="P17" s="10"/>
      <c r="Q17" s="10"/>
      <c r="R17" s="10"/>
      <c r="S17" s="10"/>
      <c r="T17" s="11"/>
      <c r="U17" s="7"/>
      <c r="V17" s="8"/>
      <c r="W17" s="8"/>
      <c r="X17" s="8"/>
      <c r="Y17" s="8"/>
      <c r="Z17" s="8"/>
      <c r="AA17" s="8"/>
      <c r="AB17" s="8"/>
      <c r="AC17" s="8"/>
      <c r="AD17" s="8"/>
      <c r="AE17" s="14">
        <f t="shared" si="10"/>
        <v>4370255.34</v>
      </c>
      <c r="AF17" s="15">
        <f>143993+200000</f>
        <v>343993</v>
      </c>
      <c r="AG17" s="15">
        <f>581888</f>
        <v>581888</v>
      </c>
      <c r="AH17" s="15">
        <f>17500+32000</f>
        <v>49500</v>
      </c>
      <c r="AI17" s="15">
        <v>203622</v>
      </c>
      <c r="AJ17" s="15">
        <v>113197</v>
      </c>
      <c r="AK17" s="15">
        <v>467685</v>
      </c>
      <c r="AL17" s="15">
        <v>275835</v>
      </c>
      <c r="AM17" s="15">
        <v>458817</v>
      </c>
      <c r="AN17" s="15">
        <f>89545+AN18</f>
        <v>1875718.3399999999</v>
      </c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</row>
    <row r="18" spans="1:145" s="12" customFormat="1" ht="41.4">
      <c r="A18" s="4"/>
      <c r="B18" s="5" t="s">
        <v>43</v>
      </c>
      <c r="C18" s="76" t="s">
        <v>44</v>
      </c>
      <c r="D18" s="6"/>
      <c r="E18" s="7"/>
      <c r="F18" s="8"/>
      <c r="G18" s="8"/>
      <c r="H18" s="8"/>
      <c r="I18" s="8"/>
      <c r="J18" s="8"/>
      <c r="K18" s="8"/>
      <c r="L18" s="8"/>
      <c r="M18" s="8"/>
      <c r="N18" s="8"/>
      <c r="O18" s="9"/>
      <c r="P18" s="10"/>
      <c r="Q18" s="10"/>
      <c r="R18" s="10"/>
      <c r="S18" s="10"/>
      <c r="T18" s="11"/>
      <c r="U18" s="7"/>
      <c r="V18" s="8"/>
      <c r="W18" s="8"/>
      <c r="X18" s="8"/>
      <c r="Y18" s="8"/>
      <c r="Z18" s="8"/>
      <c r="AA18" s="8"/>
      <c r="AB18" s="8"/>
      <c r="AC18" s="8"/>
      <c r="AD18" s="8"/>
      <c r="AE18" s="14">
        <f t="shared" si="10"/>
        <v>1786173.3399999999</v>
      </c>
      <c r="AF18" s="15"/>
      <c r="AG18" s="15"/>
      <c r="AH18" s="15"/>
      <c r="AI18" s="15"/>
      <c r="AJ18" s="15"/>
      <c r="AK18" s="15"/>
      <c r="AL18" s="15"/>
      <c r="AM18" s="15"/>
      <c r="AN18" s="15">
        <f>(680000-81685.81)+(1659700-1659700+1187860)-0.85</f>
        <v>1786173.3399999999</v>
      </c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</row>
    <row r="19" spans="1:145" s="12" customFormat="1" ht="55.2">
      <c r="A19" s="4"/>
      <c r="B19" s="5" t="s">
        <v>61</v>
      </c>
      <c r="C19" s="76" t="s">
        <v>66</v>
      </c>
      <c r="D19" s="6"/>
      <c r="E19" s="7"/>
      <c r="F19" s="8"/>
      <c r="G19" s="8"/>
      <c r="H19" s="8"/>
      <c r="I19" s="8"/>
      <c r="J19" s="8"/>
      <c r="K19" s="8"/>
      <c r="L19" s="8"/>
      <c r="M19" s="8"/>
      <c r="N19" s="8"/>
      <c r="O19" s="9"/>
      <c r="P19" s="10"/>
      <c r="Q19" s="10"/>
      <c r="R19" s="10"/>
      <c r="S19" s="10"/>
      <c r="T19" s="11"/>
      <c r="U19" s="7"/>
      <c r="V19" s="8"/>
      <c r="W19" s="8"/>
      <c r="X19" s="8"/>
      <c r="Y19" s="8"/>
      <c r="Z19" s="8"/>
      <c r="AA19" s="8"/>
      <c r="AB19" s="8"/>
      <c r="AC19" s="8"/>
      <c r="AD19" s="8"/>
      <c r="AE19" s="14">
        <f t="shared" si="10"/>
        <v>970000</v>
      </c>
      <c r="AF19" s="15"/>
      <c r="AG19" s="15">
        <v>250000</v>
      </c>
      <c r="AH19" s="15"/>
      <c r="AI19" s="15"/>
      <c r="AJ19" s="15">
        <v>350000</v>
      </c>
      <c r="AK19" s="15">
        <v>40000</v>
      </c>
      <c r="AL19" s="15"/>
      <c r="AM19" s="15">
        <v>330000</v>
      </c>
      <c r="AN19" s="15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</row>
    <row r="20" spans="1:145" s="12" customFormat="1" ht="72.75" customHeight="1">
      <c r="A20" s="4"/>
      <c r="B20" s="5" t="s">
        <v>65</v>
      </c>
      <c r="C20" s="76" t="s">
        <v>64</v>
      </c>
      <c r="D20" s="6"/>
      <c r="E20" s="7"/>
      <c r="F20" s="8"/>
      <c r="G20" s="8"/>
      <c r="H20" s="8"/>
      <c r="I20" s="8"/>
      <c r="J20" s="8"/>
      <c r="K20" s="8"/>
      <c r="L20" s="8"/>
      <c r="M20" s="8"/>
      <c r="N20" s="8"/>
      <c r="O20" s="9"/>
      <c r="P20" s="10"/>
      <c r="Q20" s="10"/>
      <c r="R20" s="10"/>
      <c r="S20" s="10"/>
      <c r="T20" s="11"/>
      <c r="U20" s="7"/>
      <c r="V20" s="8"/>
      <c r="W20" s="8"/>
      <c r="X20" s="8"/>
      <c r="Y20" s="8"/>
      <c r="Z20" s="8"/>
      <c r="AA20" s="8"/>
      <c r="AB20" s="8"/>
      <c r="AC20" s="8"/>
      <c r="AD20" s="8"/>
      <c r="AE20" s="14">
        <f t="shared" si="10"/>
        <v>595000</v>
      </c>
      <c r="AF20" s="15">
        <v>300000</v>
      </c>
      <c r="AG20" s="15"/>
      <c r="AH20" s="15"/>
      <c r="AI20" s="15">
        <v>40000</v>
      </c>
      <c r="AJ20" s="15">
        <f>100000-45000</f>
        <v>55000</v>
      </c>
      <c r="AK20" s="15"/>
      <c r="AL20" s="15"/>
      <c r="AM20" s="15">
        <v>200000</v>
      </c>
      <c r="AN20" s="15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</row>
    <row r="21" spans="1:145" s="12" customFormat="1" ht="108" customHeight="1">
      <c r="A21" s="4"/>
      <c r="B21" s="5" t="s">
        <v>26</v>
      </c>
      <c r="C21" s="76" t="s">
        <v>38</v>
      </c>
      <c r="D21" s="6"/>
      <c r="E21" s="7"/>
      <c r="F21" s="8"/>
      <c r="G21" s="8"/>
      <c r="H21" s="8"/>
      <c r="I21" s="8"/>
      <c r="J21" s="8"/>
      <c r="K21" s="8"/>
      <c r="L21" s="8"/>
      <c r="M21" s="8"/>
      <c r="N21" s="8"/>
      <c r="O21" s="9"/>
      <c r="P21" s="10"/>
      <c r="Q21" s="10"/>
      <c r="R21" s="10"/>
      <c r="S21" s="10"/>
      <c r="T21" s="11"/>
      <c r="U21" s="7"/>
      <c r="V21" s="8"/>
      <c r="W21" s="8"/>
      <c r="X21" s="8"/>
      <c r="Y21" s="8"/>
      <c r="Z21" s="8"/>
      <c r="AA21" s="8"/>
      <c r="AB21" s="8"/>
      <c r="AC21" s="8"/>
      <c r="AD21" s="8"/>
      <c r="AE21" s="14">
        <f>SUM(AF21:AN21)</f>
        <v>374136</v>
      </c>
      <c r="AF21" s="15">
        <v>40086</v>
      </c>
      <c r="AG21" s="15">
        <v>53448</v>
      </c>
      <c r="AH21" s="15">
        <v>26724</v>
      </c>
      <c r="AI21" s="15">
        <v>40086</v>
      </c>
      <c r="AJ21" s="15">
        <v>40086</v>
      </c>
      <c r="AK21" s="15">
        <v>40086</v>
      </c>
      <c r="AL21" s="15">
        <v>40086</v>
      </c>
      <c r="AM21" s="15">
        <v>53448</v>
      </c>
      <c r="AN21" s="15">
        <v>40086</v>
      </c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</row>
    <row r="22" spans="1:145" s="12" customFormat="1" ht="86.25" customHeight="1">
      <c r="A22" s="4"/>
      <c r="B22" s="5" t="s">
        <v>45</v>
      </c>
      <c r="C22" s="76" t="s">
        <v>46</v>
      </c>
      <c r="D22" s="6"/>
      <c r="E22" s="7"/>
      <c r="F22" s="8"/>
      <c r="G22" s="8"/>
      <c r="H22" s="8"/>
      <c r="I22" s="8"/>
      <c r="J22" s="8"/>
      <c r="K22" s="8"/>
      <c r="L22" s="8"/>
      <c r="M22" s="8"/>
      <c r="N22" s="8"/>
      <c r="O22" s="9"/>
      <c r="P22" s="10"/>
      <c r="Q22" s="10"/>
      <c r="R22" s="10"/>
      <c r="S22" s="10"/>
      <c r="T22" s="11"/>
      <c r="U22" s="7"/>
      <c r="V22" s="8"/>
      <c r="W22" s="8"/>
      <c r="X22" s="8"/>
      <c r="Y22" s="8"/>
      <c r="Z22" s="8"/>
      <c r="AA22" s="8"/>
      <c r="AB22" s="8"/>
      <c r="AC22" s="8"/>
      <c r="AD22" s="8"/>
      <c r="AE22" s="14">
        <f>SUM(AF22:AN22)</f>
        <v>1852216.06</v>
      </c>
      <c r="AF22" s="15"/>
      <c r="AG22" s="15"/>
      <c r="AH22" s="15"/>
      <c r="AI22" s="15"/>
      <c r="AJ22" s="15"/>
      <c r="AK22" s="15"/>
      <c r="AL22" s="15">
        <f>342216.06+350000+610000+350000+200000</f>
        <v>1852216.06</v>
      </c>
      <c r="AM22" s="15"/>
      <c r="AN22" s="15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</row>
    <row r="23" spans="1:145" s="12" customFormat="1" ht="86.25" customHeight="1">
      <c r="A23" s="4"/>
      <c r="B23" s="5" t="s">
        <v>48</v>
      </c>
      <c r="C23" s="76" t="s">
        <v>60</v>
      </c>
      <c r="D23" s="6"/>
      <c r="E23" s="7"/>
      <c r="F23" s="8"/>
      <c r="G23" s="8"/>
      <c r="H23" s="8"/>
      <c r="I23" s="8"/>
      <c r="J23" s="8"/>
      <c r="K23" s="8"/>
      <c r="L23" s="8"/>
      <c r="M23" s="8"/>
      <c r="N23" s="8"/>
      <c r="O23" s="9"/>
      <c r="P23" s="10"/>
      <c r="Q23" s="10"/>
      <c r="R23" s="10"/>
      <c r="S23" s="10"/>
      <c r="T23" s="11"/>
      <c r="U23" s="7"/>
      <c r="V23" s="8"/>
      <c r="W23" s="8"/>
      <c r="X23" s="8"/>
      <c r="Y23" s="8"/>
      <c r="Z23" s="8"/>
      <c r="AA23" s="8"/>
      <c r="AB23" s="8"/>
      <c r="AC23" s="8"/>
      <c r="AD23" s="8"/>
      <c r="AE23" s="14">
        <f>SUM(AF23:AN23)</f>
        <v>1160131.6099999999</v>
      </c>
      <c r="AF23" s="15">
        <v>40032</v>
      </c>
      <c r="AG23" s="15">
        <f>66901+33070</f>
        <v>99971</v>
      </c>
      <c r="AH23" s="15">
        <v>5930</v>
      </c>
      <c r="AI23" s="15"/>
      <c r="AJ23" s="15">
        <v>49600</v>
      </c>
      <c r="AK23" s="15">
        <f>38913.5+44037</f>
        <v>82950.5</v>
      </c>
      <c r="AL23" s="15"/>
      <c r="AM23" s="15">
        <f>209947.11+120704</f>
        <v>330651.11</v>
      </c>
      <c r="AN23" s="15">
        <f>38740+329636+121368+61253</f>
        <v>550997</v>
      </c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</row>
    <row r="24" spans="1:145" s="12" customFormat="1" ht="70.95" customHeight="1">
      <c r="A24" s="4"/>
      <c r="B24" s="5" t="s">
        <v>49</v>
      </c>
      <c r="C24" s="95" t="s">
        <v>50</v>
      </c>
      <c r="D24" s="6"/>
      <c r="E24" s="7"/>
      <c r="F24" s="8"/>
      <c r="G24" s="8"/>
      <c r="H24" s="8"/>
      <c r="I24" s="8"/>
      <c r="J24" s="8"/>
      <c r="K24" s="8"/>
      <c r="L24" s="8"/>
      <c r="M24" s="8"/>
      <c r="N24" s="8"/>
      <c r="O24" s="9"/>
      <c r="P24" s="10"/>
      <c r="Q24" s="10"/>
      <c r="R24" s="10"/>
      <c r="S24" s="10"/>
      <c r="T24" s="11"/>
      <c r="U24" s="7"/>
      <c r="V24" s="8"/>
      <c r="W24" s="8"/>
      <c r="X24" s="8"/>
      <c r="Y24" s="8"/>
      <c r="Z24" s="8"/>
      <c r="AA24" s="8"/>
      <c r="AB24" s="8"/>
      <c r="AC24" s="8"/>
      <c r="AD24" s="8"/>
      <c r="AE24" s="14">
        <f t="shared" ref="AE24:AE25" si="16">SUM(AF24:AN24)</f>
        <v>41685</v>
      </c>
      <c r="AF24" s="15"/>
      <c r="AG24" s="15">
        <v>20000</v>
      </c>
      <c r="AH24" s="15"/>
      <c r="AI24" s="15"/>
      <c r="AJ24" s="15">
        <v>21685</v>
      </c>
      <c r="AK24" s="15"/>
      <c r="AL24" s="15"/>
      <c r="AM24" s="15"/>
      <c r="AN24" s="15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</row>
    <row r="25" spans="1:145" s="12" customFormat="1" ht="84.75" customHeight="1">
      <c r="A25" s="4"/>
      <c r="B25" s="5" t="s">
        <v>53</v>
      </c>
      <c r="C25" s="95" t="s">
        <v>51</v>
      </c>
      <c r="D25" s="6"/>
      <c r="E25" s="7"/>
      <c r="F25" s="8"/>
      <c r="G25" s="8"/>
      <c r="H25" s="8"/>
      <c r="I25" s="8"/>
      <c r="J25" s="8"/>
      <c r="K25" s="8"/>
      <c r="L25" s="8"/>
      <c r="M25" s="8"/>
      <c r="N25" s="8"/>
      <c r="O25" s="9"/>
      <c r="P25" s="10"/>
      <c r="Q25" s="10"/>
      <c r="R25" s="10"/>
      <c r="S25" s="10"/>
      <c r="T25" s="11"/>
      <c r="U25" s="7"/>
      <c r="V25" s="8"/>
      <c r="W25" s="8"/>
      <c r="X25" s="8"/>
      <c r="Y25" s="8"/>
      <c r="Z25" s="8"/>
      <c r="AA25" s="8"/>
      <c r="AB25" s="8"/>
      <c r="AC25" s="8"/>
      <c r="AD25" s="8"/>
      <c r="AE25" s="14">
        <f t="shared" si="16"/>
        <v>130000</v>
      </c>
      <c r="AF25" s="15">
        <v>30000</v>
      </c>
      <c r="AG25" s="15">
        <v>60000</v>
      </c>
      <c r="AH25" s="15"/>
      <c r="AI25" s="15"/>
      <c r="AJ25" s="15"/>
      <c r="AK25" s="15">
        <v>40000</v>
      </c>
      <c r="AL25" s="15"/>
      <c r="AM25" s="15"/>
      <c r="AN25" s="15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</row>
    <row r="26" spans="1:145" s="12" customFormat="1" ht="39" customHeight="1">
      <c r="A26" s="4"/>
      <c r="B26" s="5" t="s">
        <v>54</v>
      </c>
      <c r="C26" s="95" t="s">
        <v>52</v>
      </c>
      <c r="D26" s="6"/>
      <c r="E26" s="7"/>
      <c r="F26" s="8"/>
      <c r="G26" s="8"/>
      <c r="H26" s="8"/>
      <c r="I26" s="8"/>
      <c r="J26" s="8"/>
      <c r="K26" s="8"/>
      <c r="L26" s="8"/>
      <c r="M26" s="8"/>
      <c r="N26" s="8"/>
      <c r="O26" s="9"/>
      <c r="P26" s="10"/>
      <c r="Q26" s="10"/>
      <c r="R26" s="10"/>
      <c r="S26" s="10"/>
      <c r="T26" s="11"/>
      <c r="U26" s="7"/>
      <c r="V26" s="8"/>
      <c r="W26" s="8"/>
      <c r="X26" s="8"/>
      <c r="Y26" s="8"/>
      <c r="Z26" s="8"/>
      <c r="AA26" s="8"/>
      <c r="AB26" s="8"/>
      <c r="AC26" s="8"/>
      <c r="AD26" s="8"/>
      <c r="AE26" s="14">
        <f>SUM(AF26:AN26)</f>
        <v>764964</v>
      </c>
      <c r="AF26" s="15">
        <v>229572</v>
      </c>
      <c r="AG26" s="15">
        <v>240000</v>
      </c>
      <c r="AH26" s="15">
        <v>215954</v>
      </c>
      <c r="AI26" s="15"/>
      <c r="AJ26" s="15"/>
      <c r="AK26" s="15">
        <v>79438</v>
      </c>
      <c r="AL26" s="15"/>
      <c r="AM26" s="15"/>
      <c r="AN26" s="15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</row>
    <row r="27" spans="1:145" s="12" customFormat="1" ht="41.4" customHeight="1">
      <c r="A27" s="4"/>
      <c r="B27" s="5" t="s">
        <v>56</v>
      </c>
      <c r="C27" s="95" t="s">
        <v>55</v>
      </c>
      <c r="D27" s="6"/>
      <c r="E27" s="7"/>
      <c r="F27" s="8"/>
      <c r="G27" s="8"/>
      <c r="H27" s="8"/>
      <c r="I27" s="8"/>
      <c r="J27" s="8"/>
      <c r="K27" s="8"/>
      <c r="L27" s="8"/>
      <c r="M27" s="8"/>
      <c r="N27" s="8"/>
      <c r="O27" s="9"/>
      <c r="P27" s="10"/>
      <c r="Q27" s="10"/>
      <c r="R27" s="10"/>
      <c r="S27" s="10"/>
      <c r="T27" s="11"/>
      <c r="U27" s="7"/>
      <c r="V27" s="8"/>
      <c r="W27" s="8"/>
      <c r="X27" s="8"/>
      <c r="Y27" s="8"/>
      <c r="Z27" s="8"/>
      <c r="AA27" s="8"/>
      <c r="AB27" s="8"/>
      <c r="AC27" s="8"/>
      <c r="AD27" s="8"/>
      <c r="AE27" s="14">
        <f>SUM(AF27:AN27)</f>
        <v>1030122</v>
      </c>
      <c r="AF27" s="15"/>
      <c r="AG27" s="15">
        <v>400000</v>
      </c>
      <c r="AH27" s="15"/>
      <c r="AI27" s="15"/>
      <c r="AJ27" s="15">
        <v>210122</v>
      </c>
      <c r="AK27" s="15">
        <v>20000</v>
      </c>
      <c r="AL27" s="15"/>
      <c r="AM27" s="15">
        <v>400000</v>
      </c>
      <c r="AN27" s="15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</row>
    <row r="28" spans="1:145" s="12" customFormat="1" ht="130.19999999999999" customHeight="1">
      <c r="A28" s="4"/>
      <c r="B28" s="5" t="s">
        <v>57</v>
      </c>
      <c r="C28" s="95" t="s">
        <v>47</v>
      </c>
      <c r="D28" s="6"/>
      <c r="E28" s="7"/>
      <c r="F28" s="8"/>
      <c r="G28" s="8"/>
      <c r="H28" s="8"/>
      <c r="I28" s="8"/>
      <c r="J28" s="8"/>
      <c r="K28" s="8"/>
      <c r="L28" s="8"/>
      <c r="M28" s="8"/>
      <c r="N28" s="8"/>
      <c r="O28" s="9"/>
      <c r="P28" s="10"/>
      <c r="Q28" s="10"/>
      <c r="R28" s="10"/>
      <c r="S28" s="10"/>
      <c r="T28" s="11"/>
      <c r="U28" s="7"/>
      <c r="V28" s="8"/>
      <c r="W28" s="8"/>
      <c r="X28" s="8"/>
      <c r="Y28" s="8"/>
      <c r="Z28" s="8"/>
      <c r="AA28" s="8"/>
      <c r="AB28" s="8"/>
      <c r="AC28" s="8"/>
      <c r="AD28" s="8"/>
      <c r="AE28" s="7">
        <f t="shared" ref="AE28:AE31" si="17">SUM(AF28:AN28)</f>
        <v>30000</v>
      </c>
      <c r="AF28" s="2">
        <v>3288</v>
      </c>
      <c r="AG28" s="2">
        <v>4293</v>
      </c>
      <c r="AH28" s="2">
        <v>2576</v>
      </c>
      <c r="AI28" s="2">
        <v>2430</v>
      </c>
      <c r="AJ28" s="2">
        <v>5346</v>
      </c>
      <c r="AK28" s="2">
        <v>3385</v>
      </c>
      <c r="AL28" s="2">
        <v>5588</v>
      </c>
      <c r="AM28" s="15"/>
      <c r="AN28" s="2">
        <v>3094</v>
      </c>
      <c r="AO28" s="3"/>
      <c r="AP28" s="3"/>
      <c r="AQ28" s="1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</row>
    <row r="29" spans="1:145" s="12" customFormat="1" ht="202.95" customHeight="1">
      <c r="A29" s="4"/>
      <c r="B29" s="5" t="s">
        <v>59</v>
      </c>
      <c r="C29" s="95" t="s">
        <v>58</v>
      </c>
      <c r="D29" s="6"/>
      <c r="E29" s="7"/>
      <c r="F29" s="8"/>
      <c r="G29" s="8"/>
      <c r="H29" s="8"/>
      <c r="I29" s="8"/>
      <c r="J29" s="8"/>
      <c r="K29" s="8"/>
      <c r="L29" s="8"/>
      <c r="M29" s="8"/>
      <c r="N29" s="8"/>
      <c r="O29" s="9"/>
      <c r="P29" s="10"/>
      <c r="Q29" s="10"/>
      <c r="R29" s="10"/>
      <c r="S29" s="10"/>
      <c r="T29" s="11"/>
      <c r="U29" s="7"/>
      <c r="V29" s="8"/>
      <c r="W29" s="8"/>
      <c r="X29" s="8"/>
      <c r="Y29" s="8"/>
      <c r="Z29" s="8"/>
      <c r="AA29" s="8"/>
      <c r="AB29" s="8"/>
      <c r="AC29" s="8"/>
      <c r="AD29" s="8"/>
      <c r="AE29" s="1">
        <f t="shared" si="17"/>
        <v>668136</v>
      </c>
      <c r="AF29" s="2"/>
      <c r="AG29" s="2"/>
      <c r="AH29" s="2"/>
      <c r="AI29" s="2"/>
      <c r="AJ29" s="2"/>
      <c r="AK29" s="2"/>
      <c r="AL29" s="2"/>
      <c r="AM29" s="15">
        <v>50000</v>
      </c>
      <c r="AN29" s="2">
        <v>618136</v>
      </c>
      <c r="AO29" s="3"/>
      <c r="AP29" s="3"/>
      <c r="AQ29" s="1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</row>
    <row r="30" spans="1:145" s="12" customFormat="1" ht="102.6" customHeight="1">
      <c r="A30" s="4"/>
      <c r="B30" s="5" t="s">
        <v>67</v>
      </c>
      <c r="C30" s="95" t="s">
        <v>68</v>
      </c>
      <c r="D30" s="6"/>
      <c r="E30" s="7"/>
      <c r="F30" s="8"/>
      <c r="G30" s="8"/>
      <c r="H30" s="8"/>
      <c r="I30" s="8"/>
      <c r="J30" s="8"/>
      <c r="K30" s="8"/>
      <c r="L30" s="8"/>
      <c r="M30" s="8"/>
      <c r="N30" s="8"/>
      <c r="O30" s="9"/>
      <c r="P30" s="10"/>
      <c r="Q30" s="10"/>
      <c r="R30" s="10"/>
      <c r="S30" s="10"/>
      <c r="T30" s="11"/>
      <c r="U30" s="7"/>
      <c r="V30" s="8"/>
      <c r="W30" s="8"/>
      <c r="X30" s="8"/>
      <c r="Y30" s="8"/>
      <c r="Z30" s="8"/>
      <c r="AA30" s="8"/>
      <c r="AB30" s="8"/>
      <c r="AC30" s="8"/>
      <c r="AD30" s="8"/>
      <c r="AE30" s="1">
        <f t="shared" si="17"/>
        <v>45000</v>
      </c>
      <c r="AF30" s="2"/>
      <c r="AG30" s="2"/>
      <c r="AH30" s="2"/>
      <c r="AI30" s="2"/>
      <c r="AJ30" s="8">
        <v>45000</v>
      </c>
      <c r="AK30" s="2"/>
      <c r="AL30" s="2"/>
      <c r="AM30" s="15"/>
      <c r="AN30" s="2"/>
      <c r="AO30" s="3"/>
      <c r="AP30" s="3"/>
      <c r="AQ30" s="1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</row>
    <row r="31" spans="1:145" s="12" customFormat="1" ht="92.25" customHeight="1">
      <c r="A31" s="4"/>
      <c r="B31" s="5" t="s">
        <v>70</v>
      </c>
      <c r="C31" s="95" t="s">
        <v>69</v>
      </c>
      <c r="D31" s="6"/>
      <c r="E31" s="7"/>
      <c r="F31" s="8"/>
      <c r="G31" s="8"/>
      <c r="H31" s="8"/>
      <c r="I31" s="8"/>
      <c r="J31" s="8"/>
      <c r="K31" s="8"/>
      <c r="L31" s="8"/>
      <c r="M31" s="8"/>
      <c r="N31" s="8"/>
      <c r="O31" s="9"/>
      <c r="P31" s="10"/>
      <c r="Q31" s="10"/>
      <c r="R31" s="10"/>
      <c r="S31" s="10"/>
      <c r="T31" s="11"/>
      <c r="U31" s="7"/>
      <c r="V31" s="8"/>
      <c r="W31" s="8"/>
      <c r="X31" s="8"/>
      <c r="Y31" s="8"/>
      <c r="Z31" s="8"/>
      <c r="AA31" s="8"/>
      <c r="AB31" s="8"/>
      <c r="AC31" s="8"/>
      <c r="AD31" s="8"/>
      <c r="AE31" s="1">
        <f t="shared" si="17"/>
        <v>200000</v>
      </c>
      <c r="AF31" s="2"/>
      <c r="AG31" s="2"/>
      <c r="AH31" s="2"/>
      <c r="AI31" s="2">
        <v>200000</v>
      </c>
      <c r="AJ31" s="8"/>
      <c r="AK31" s="2"/>
      <c r="AL31" s="2"/>
      <c r="AM31" s="15"/>
      <c r="AN31" s="2"/>
      <c r="AO31" s="3"/>
      <c r="AP31" s="3"/>
      <c r="AQ31" s="1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</row>
    <row r="32" spans="1:145" s="64" customFormat="1" ht="31.2">
      <c r="A32" s="60"/>
      <c r="B32" s="61"/>
      <c r="C32" s="62" t="s">
        <v>20</v>
      </c>
      <c r="D32" s="63"/>
      <c r="E32" s="7" t="e">
        <f>SUM(F32:N32)</f>
        <v>#REF!</v>
      </c>
      <c r="F32" s="14" t="e">
        <f>F9+F10+#REF!+F14</f>
        <v>#REF!</v>
      </c>
      <c r="G32" s="14" t="e">
        <f>G9+G10+#REF!+G14</f>
        <v>#REF!</v>
      </c>
      <c r="H32" s="14" t="e">
        <f>H9+H10+#REF!+H14</f>
        <v>#REF!</v>
      </c>
      <c r="I32" s="14" t="e">
        <f>I9+I10+#REF!+I14</f>
        <v>#REF!</v>
      </c>
      <c r="J32" s="14" t="e">
        <f>J9+J10+#REF!+J14</f>
        <v>#REF!</v>
      </c>
      <c r="K32" s="14" t="e">
        <f>K9+K10+#REF!+K14</f>
        <v>#REF!</v>
      </c>
      <c r="L32" s="14" t="e">
        <f>L9+L10+#REF!+L14</f>
        <v>#REF!</v>
      </c>
      <c r="M32" s="14" t="e">
        <f>M9+M10+#REF!+M14</f>
        <v>#REF!</v>
      </c>
      <c r="N32" s="14" t="e">
        <f>N9+N10+#REF!+N14</f>
        <v>#REF!</v>
      </c>
      <c r="O32" s="14" t="e">
        <f>O9+O10+#REF!</f>
        <v>#REF!</v>
      </c>
      <c r="P32" s="14" t="e">
        <f>P9+P10+#REF!</f>
        <v>#REF!</v>
      </c>
      <c r="Q32" s="14" t="e">
        <f>Q9+Q10+#REF!</f>
        <v>#REF!</v>
      </c>
      <c r="R32" s="14" t="e">
        <f>R9+R10+#REF!</f>
        <v>#REF!</v>
      </c>
      <c r="S32" s="14" t="e">
        <f>S9+S10+#REF!</f>
        <v>#REF!</v>
      </c>
      <c r="T32" s="14" t="e">
        <f>T9+T10+#REF!</f>
        <v>#REF!</v>
      </c>
      <c r="U32" s="7" t="e">
        <f>SUM(V32:AD32)</f>
        <v>#REF!</v>
      </c>
      <c r="V32" s="14" t="e">
        <f>V9+V10+#REF!+V14</f>
        <v>#REF!</v>
      </c>
      <c r="W32" s="14" t="e">
        <f>W9+W10+#REF!+W14</f>
        <v>#REF!</v>
      </c>
      <c r="X32" s="14" t="e">
        <f>X9+X10+#REF!+X14</f>
        <v>#REF!</v>
      </c>
      <c r="Y32" s="14" t="e">
        <f>Y9+Y10+#REF!+Y14</f>
        <v>#REF!</v>
      </c>
      <c r="Z32" s="14" t="e">
        <f>Z9+Z10+#REF!+Z14</f>
        <v>#REF!</v>
      </c>
      <c r="AA32" s="14" t="e">
        <f>AA9+AA10+#REF!+AA14</f>
        <v>#REF!</v>
      </c>
      <c r="AB32" s="14" t="e">
        <f>AB9+AB10+#REF!+AB14</f>
        <v>#REF!</v>
      </c>
      <c r="AC32" s="14" t="e">
        <f>AC9+AC10+#REF!+AC14</f>
        <v>#REF!</v>
      </c>
      <c r="AD32" s="14" t="e">
        <f>AD9+AD10+#REF!+AD14</f>
        <v>#REF!</v>
      </c>
      <c r="AE32" s="14">
        <f>SUM(AF32:AN32)</f>
        <v>52094746.010000005</v>
      </c>
      <c r="AF32" s="14">
        <f>AF8+AF11+AF14</f>
        <v>6061271</v>
      </c>
      <c r="AG32" s="14">
        <f t="shared" ref="AG32:AN32" si="18">AG8+AG11+AG14</f>
        <v>7109690</v>
      </c>
      <c r="AH32" s="14">
        <f t="shared" si="18"/>
        <v>4074184</v>
      </c>
      <c r="AI32" s="14">
        <f t="shared" si="18"/>
        <v>4067228</v>
      </c>
      <c r="AJ32" s="14">
        <f t="shared" si="18"/>
        <v>4991366</v>
      </c>
      <c r="AK32" s="14">
        <f t="shared" si="18"/>
        <v>6533174.5</v>
      </c>
      <c r="AL32" s="14">
        <f t="shared" si="18"/>
        <v>5437025.0600000005</v>
      </c>
      <c r="AM32" s="14">
        <f t="shared" si="18"/>
        <v>7479016.1099999994</v>
      </c>
      <c r="AN32" s="14">
        <f t="shared" si="18"/>
        <v>6341791.3399999999</v>
      </c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  <c r="BF32" s="40"/>
      <c r="BG32" s="40"/>
      <c r="BH32" s="40"/>
      <c r="BI32" s="40"/>
      <c r="BJ32" s="40"/>
      <c r="BK32" s="40"/>
      <c r="BL32" s="40"/>
      <c r="BM32" s="40"/>
      <c r="BN32" s="40"/>
      <c r="BO32" s="40"/>
      <c r="BP32" s="40"/>
      <c r="BQ32" s="40"/>
      <c r="BR32" s="40"/>
      <c r="BS32" s="40"/>
      <c r="BT32" s="40"/>
      <c r="BU32" s="40"/>
      <c r="BV32" s="40"/>
      <c r="BW32" s="40"/>
      <c r="BX32" s="40"/>
      <c r="BY32" s="40"/>
      <c r="BZ32" s="40"/>
      <c r="CA32" s="40"/>
      <c r="CB32" s="40"/>
      <c r="CC32" s="40"/>
      <c r="CD32" s="40"/>
      <c r="CE32" s="40"/>
      <c r="CF32" s="40"/>
      <c r="CG32" s="40"/>
      <c r="CH32" s="40"/>
      <c r="CI32" s="40"/>
      <c r="CJ32" s="40"/>
      <c r="CK32" s="40"/>
      <c r="CL32" s="40"/>
      <c r="CM32" s="40"/>
      <c r="CN32" s="40"/>
      <c r="CO32" s="40"/>
      <c r="CP32" s="40"/>
      <c r="CQ32" s="40"/>
      <c r="CR32" s="40"/>
      <c r="CS32" s="40"/>
      <c r="CT32" s="40"/>
      <c r="CU32" s="40"/>
      <c r="CV32" s="40"/>
      <c r="CW32" s="40"/>
      <c r="CX32" s="40"/>
      <c r="CY32" s="40"/>
      <c r="CZ32" s="40"/>
      <c r="DA32" s="40"/>
      <c r="DB32" s="40"/>
      <c r="DC32" s="40"/>
      <c r="DD32" s="40"/>
      <c r="DE32" s="40"/>
      <c r="DF32" s="40"/>
      <c r="DG32" s="40"/>
      <c r="DH32" s="40"/>
      <c r="DI32" s="40"/>
      <c r="DJ32" s="40"/>
      <c r="DK32" s="40"/>
      <c r="DL32" s="40"/>
      <c r="DM32" s="40"/>
      <c r="DN32" s="40"/>
      <c r="DO32" s="40"/>
      <c r="DP32" s="40"/>
      <c r="DQ32" s="40"/>
      <c r="DR32" s="40"/>
      <c r="DS32" s="40"/>
      <c r="DT32" s="40"/>
      <c r="DU32" s="40"/>
      <c r="DV32" s="40"/>
      <c r="DW32" s="40"/>
      <c r="DX32" s="40"/>
      <c r="DY32" s="40"/>
      <c r="DZ32" s="40"/>
      <c r="EA32" s="40"/>
      <c r="EB32" s="40"/>
      <c r="EC32" s="40"/>
      <c r="ED32" s="40"/>
      <c r="EE32" s="40"/>
      <c r="EF32" s="40"/>
      <c r="EG32" s="40"/>
      <c r="EH32" s="40"/>
      <c r="EI32" s="40"/>
      <c r="EJ32" s="40"/>
      <c r="EK32" s="40"/>
      <c r="EL32" s="40"/>
      <c r="EM32" s="40"/>
      <c r="EN32" s="40"/>
      <c r="EO32" s="40"/>
    </row>
    <row r="33" spans="2:145" ht="34.200000000000003" hidden="1" customHeight="1">
      <c r="B33" s="66"/>
      <c r="C33" s="29"/>
      <c r="D33" s="67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>
        <v>16.2</v>
      </c>
      <c r="AG33" s="29">
        <v>23.1</v>
      </c>
      <c r="AH33" s="29">
        <v>10.199999999999999</v>
      </c>
      <c r="AI33" s="29">
        <v>11.2</v>
      </c>
      <c r="AJ33" s="29">
        <v>17.600000000000001</v>
      </c>
      <c r="AK33" s="29">
        <v>18.55</v>
      </c>
      <c r="AL33" s="29">
        <v>11</v>
      </c>
      <c r="AM33" s="29">
        <v>17.5</v>
      </c>
      <c r="AN33" s="29">
        <v>8.8000000000000007</v>
      </c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/>
      <c r="CS33" s="17"/>
      <c r="CT33" s="17"/>
      <c r="CU33" s="17"/>
      <c r="CV33" s="17"/>
      <c r="CW33" s="17"/>
      <c r="CX33" s="17"/>
      <c r="CY33" s="17"/>
      <c r="CZ33" s="17"/>
      <c r="DA33" s="17"/>
      <c r="DB33" s="17"/>
      <c r="DC33" s="17"/>
      <c r="DD33" s="17"/>
      <c r="DE33" s="17"/>
      <c r="DF33" s="17"/>
      <c r="DG33" s="17"/>
      <c r="DH33" s="17"/>
      <c r="DI33" s="17"/>
      <c r="DJ33" s="17"/>
      <c r="DK33" s="17"/>
      <c r="DL33" s="17"/>
      <c r="DM33" s="17"/>
      <c r="DN33" s="17"/>
      <c r="DO33" s="17"/>
      <c r="DP33" s="17"/>
      <c r="DQ33" s="17"/>
      <c r="DR33" s="17"/>
      <c r="DS33" s="17"/>
      <c r="DT33" s="17"/>
      <c r="DU33" s="17"/>
      <c r="DV33" s="17"/>
      <c r="DW33" s="17"/>
      <c r="DX33" s="17"/>
      <c r="DY33" s="17"/>
      <c r="DZ33" s="17"/>
      <c r="EA33" s="17"/>
      <c r="EB33" s="17"/>
      <c r="EC33" s="17"/>
      <c r="ED33" s="17"/>
      <c r="EE33" s="17"/>
      <c r="EF33" s="17"/>
      <c r="EG33" s="17"/>
      <c r="EH33" s="17"/>
      <c r="EI33" s="17"/>
      <c r="EJ33" s="17"/>
      <c r="EK33" s="17"/>
      <c r="EL33" s="17"/>
      <c r="EM33" s="17"/>
      <c r="EN33" s="17"/>
      <c r="EO33" s="17"/>
    </row>
    <row r="34" spans="2:145" ht="37.200000000000003" hidden="1" customHeight="1">
      <c r="B34" s="66"/>
      <c r="C34" s="29"/>
      <c r="D34" s="67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>
        <f>1190*1.302</f>
        <v>1549.38</v>
      </c>
      <c r="AF34" s="69">
        <f>AE34*AF33*12-AF36</f>
        <v>273310.63199999998</v>
      </c>
      <c r="AG34" s="69">
        <f>AE34*AG33*12-AG36</f>
        <v>387654.87600000005</v>
      </c>
      <c r="AH34" s="69">
        <f>AH33*AE34*12-AH36</f>
        <v>175699.69199999998</v>
      </c>
      <c r="AI34" s="69">
        <f>AE34*AI33*12-AI36</f>
        <v>180347.83200000002</v>
      </c>
      <c r="AJ34" s="69">
        <f>AE34*AJ33*12-AJ36</f>
        <v>299340.21600000001</v>
      </c>
      <c r="AK34" s="69">
        <f>AE34*12*AK33-AK36</f>
        <v>298410.58799999999</v>
      </c>
      <c r="AL34" s="69">
        <f>AE34*AL33*12-AL36</f>
        <v>190573.74</v>
      </c>
      <c r="AM34" s="69">
        <f>AE34*AM33*12-AM36</f>
        <v>283536.54000000004</v>
      </c>
      <c r="AN34" s="69">
        <f>AE34*AN33*12-AN36</f>
        <v>158966.38800000001</v>
      </c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7"/>
      <c r="CJ34" s="17"/>
      <c r="CK34" s="17"/>
      <c r="CL34" s="17"/>
      <c r="CM34" s="17"/>
      <c r="CN34" s="17"/>
      <c r="CO34" s="17"/>
      <c r="CP34" s="17"/>
      <c r="CQ34" s="17"/>
      <c r="CR34" s="17"/>
      <c r="CS34" s="17"/>
      <c r="CT34" s="17"/>
      <c r="CU34" s="17"/>
      <c r="CV34" s="17"/>
      <c r="CW34" s="17"/>
      <c r="CX34" s="17"/>
      <c r="CY34" s="17"/>
      <c r="CZ34" s="17"/>
      <c r="DA34" s="17"/>
      <c r="DB34" s="17"/>
      <c r="DC34" s="17"/>
      <c r="DD34" s="17"/>
      <c r="DE34" s="17"/>
      <c r="DF34" s="17"/>
      <c r="DG34" s="17"/>
      <c r="DH34" s="17"/>
      <c r="DI34" s="17"/>
      <c r="DJ34" s="17"/>
      <c r="DK34" s="17"/>
      <c r="DL34" s="17"/>
      <c r="DM34" s="17"/>
      <c r="DN34" s="17"/>
      <c r="DO34" s="17"/>
      <c r="DP34" s="17"/>
      <c r="DQ34" s="17"/>
      <c r="DR34" s="17"/>
      <c r="DS34" s="17"/>
      <c r="DT34" s="17"/>
      <c r="DU34" s="17"/>
      <c r="DV34" s="17"/>
      <c r="DW34" s="17"/>
      <c r="DX34" s="17"/>
      <c r="DY34" s="17"/>
      <c r="DZ34" s="17"/>
      <c r="EA34" s="17"/>
      <c r="EB34" s="17"/>
      <c r="EC34" s="17"/>
      <c r="ED34" s="17"/>
      <c r="EE34" s="17"/>
      <c r="EF34" s="17"/>
      <c r="EG34" s="17"/>
      <c r="EH34" s="17"/>
      <c r="EI34" s="17"/>
      <c r="EJ34" s="17"/>
      <c r="EK34" s="17"/>
      <c r="EL34" s="17"/>
      <c r="EM34" s="17"/>
      <c r="EN34" s="17"/>
      <c r="EO34" s="17"/>
    </row>
    <row r="35" spans="2:145" ht="15.6" hidden="1">
      <c r="B35" s="66"/>
      <c r="C35" s="29" t="s">
        <v>25</v>
      </c>
      <c r="D35" s="70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68"/>
      <c r="S35" s="68"/>
      <c r="T35" s="68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>
        <v>6</v>
      </c>
      <c r="AG35" s="29">
        <v>9</v>
      </c>
      <c r="AH35" s="29">
        <v>3</v>
      </c>
      <c r="AI35" s="29">
        <v>6</v>
      </c>
      <c r="AJ35" s="29">
        <v>6</v>
      </c>
      <c r="AK35" s="29">
        <v>10</v>
      </c>
      <c r="AL35" s="29">
        <v>3</v>
      </c>
      <c r="AM35" s="29">
        <v>9</v>
      </c>
      <c r="AN35" s="29">
        <v>1</v>
      </c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17"/>
      <c r="CK35" s="17"/>
      <c r="CL35" s="17"/>
      <c r="CM35" s="17"/>
      <c r="CN35" s="17"/>
      <c r="CO35" s="17"/>
      <c r="CP35" s="17"/>
      <c r="CQ35" s="17"/>
      <c r="CR35" s="17"/>
      <c r="CS35" s="17"/>
      <c r="CT35" s="17"/>
      <c r="CU35" s="17"/>
      <c r="CV35" s="17"/>
      <c r="CW35" s="17"/>
      <c r="CX35" s="17"/>
      <c r="CY35" s="17"/>
      <c r="CZ35" s="17"/>
      <c r="DA35" s="17"/>
      <c r="DB35" s="17"/>
      <c r="DC35" s="17"/>
      <c r="DD35" s="17"/>
      <c r="DE35" s="17"/>
      <c r="DF35" s="17"/>
      <c r="DG35" s="17"/>
      <c r="DH35" s="17"/>
      <c r="DI35" s="17"/>
      <c r="DJ35" s="17"/>
      <c r="DK35" s="17"/>
      <c r="DL35" s="17"/>
      <c r="DM35" s="17"/>
      <c r="DN35" s="17"/>
      <c r="DO35" s="17"/>
      <c r="DP35" s="17"/>
      <c r="DQ35" s="17"/>
      <c r="DR35" s="17"/>
      <c r="DS35" s="17"/>
      <c r="DT35" s="17"/>
      <c r="DU35" s="17"/>
      <c r="DV35" s="17"/>
      <c r="DW35" s="17"/>
      <c r="DX35" s="17"/>
      <c r="DY35" s="17"/>
      <c r="DZ35" s="17"/>
      <c r="EA35" s="17"/>
      <c r="EB35" s="17"/>
      <c r="EC35" s="17"/>
      <c r="ED35" s="17"/>
      <c r="EE35" s="17"/>
      <c r="EF35" s="17"/>
      <c r="EG35" s="17"/>
      <c r="EH35" s="17"/>
      <c r="EI35" s="17"/>
      <c r="EJ35" s="17"/>
      <c r="EK35" s="17"/>
      <c r="EL35" s="17"/>
      <c r="EM35" s="17"/>
      <c r="EN35" s="17"/>
      <c r="EO35" s="17"/>
    </row>
    <row r="36" spans="2:145" ht="40.200000000000003" hidden="1" customHeight="1">
      <c r="B36" s="66"/>
      <c r="C36" s="29"/>
      <c r="D36" s="70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>
        <f>AE34*AF35*3</f>
        <v>27888.840000000004</v>
      </c>
      <c r="AG36" s="29">
        <f>AE34*AG35*3</f>
        <v>41833.260000000009</v>
      </c>
      <c r="AH36" s="29">
        <f>AE34*AH35*3</f>
        <v>13944.420000000002</v>
      </c>
      <c r="AI36" s="29">
        <f>AE34*AI35*3</f>
        <v>27888.840000000004</v>
      </c>
      <c r="AJ36" s="29">
        <f>AE34*AJ35*3</f>
        <v>27888.840000000004</v>
      </c>
      <c r="AK36" s="29">
        <f>AE34*AK35*3</f>
        <v>46481.4</v>
      </c>
      <c r="AL36" s="29">
        <f>AE34*AL35*3</f>
        <v>13944.420000000002</v>
      </c>
      <c r="AM36" s="29">
        <f>AE34*AM35*3</f>
        <v>41833.260000000009</v>
      </c>
      <c r="AN36" s="29">
        <f>AE34*AN35*3</f>
        <v>4648.1400000000003</v>
      </c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7"/>
      <c r="CJ36" s="17"/>
      <c r="CK36" s="17"/>
      <c r="CL36" s="17"/>
      <c r="CM36" s="17"/>
      <c r="CN36" s="17"/>
      <c r="CO36" s="17"/>
      <c r="CP36" s="17"/>
      <c r="CQ36" s="17"/>
      <c r="CR36" s="17"/>
      <c r="CS36" s="17"/>
      <c r="CT36" s="17"/>
      <c r="CU36" s="17"/>
      <c r="CV36" s="17"/>
      <c r="CW36" s="17"/>
      <c r="CX36" s="17"/>
      <c r="CY36" s="17"/>
      <c r="CZ36" s="17"/>
      <c r="DA36" s="17"/>
      <c r="DB36" s="17"/>
      <c r="DC36" s="17"/>
      <c r="DD36" s="17"/>
      <c r="DE36" s="17"/>
      <c r="DF36" s="17"/>
      <c r="DG36" s="17"/>
      <c r="DH36" s="17"/>
      <c r="DI36" s="17"/>
      <c r="DJ36" s="17"/>
      <c r="DK36" s="17"/>
      <c r="DL36" s="17"/>
      <c r="DM36" s="17"/>
      <c r="DN36" s="17"/>
      <c r="DO36" s="17"/>
      <c r="DP36" s="17"/>
      <c r="DQ36" s="17"/>
      <c r="DR36" s="17"/>
      <c r="DS36" s="17"/>
      <c r="DT36" s="17"/>
      <c r="DU36" s="17"/>
      <c r="DV36" s="17"/>
      <c r="DW36" s="17"/>
      <c r="DX36" s="17"/>
      <c r="DY36" s="17"/>
      <c r="DZ36" s="17"/>
      <c r="EA36" s="17"/>
      <c r="EB36" s="17"/>
      <c r="EC36" s="17"/>
      <c r="ED36" s="17"/>
      <c r="EE36" s="17"/>
      <c r="EF36" s="17"/>
      <c r="EG36" s="17"/>
      <c r="EH36" s="17"/>
      <c r="EI36" s="17"/>
      <c r="EJ36" s="17"/>
      <c r="EK36" s="17"/>
      <c r="EL36" s="17"/>
      <c r="EM36" s="17"/>
      <c r="EN36" s="17"/>
      <c r="EO36" s="17"/>
    </row>
    <row r="37" spans="2:145" hidden="1">
      <c r="B37" s="71"/>
      <c r="C37" s="19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  <c r="DP37" s="17"/>
      <c r="DQ37" s="17"/>
      <c r="DR37" s="17"/>
      <c r="DS37" s="17"/>
      <c r="DT37" s="17"/>
      <c r="DU37" s="17"/>
      <c r="DV37" s="17"/>
      <c r="DW37" s="17"/>
      <c r="DX37" s="17"/>
      <c r="DY37" s="17"/>
      <c r="DZ37" s="17"/>
      <c r="EA37" s="17"/>
      <c r="EB37" s="17"/>
      <c r="EC37" s="17"/>
      <c r="ED37" s="17"/>
      <c r="EE37" s="17"/>
      <c r="EF37" s="17"/>
      <c r="EG37" s="17"/>
      <c r="EH37" s="17"/>
      <c r="EI37" s="17"/>
      <c r="EJ37" s="17"/>
      <c r="EK37" s="17"/>
      <c r="EL37" s="17"/>
      <c r="EM37" s="17"/>
      <c r="EN37" s="17"/>
      <c r="EO37" s="17"/>
    </row>
    <row r="38" spans="2:145" ht="15.6" hidden="1">
      <c r="B38" s="71"/>
      <c r="C38" s="19"/>
      <c r="AE38" s="7">
        <f t="shared" ref="AE38" si="19">SUM(AF38:AN38)</f>
        <v>2247800</v>
      </c>
      <c r="AF38" s="17">
        <v>273300</v>
      </c>
      <c r="AG38" s="17">
        <v>387650</v>
      </c>
      <c r="AH38" s="17">
        <v>175700</v>
      </c>
      <c r="AI38" s="17">
        <v>180340</v>
      </c>
      <c r="AJ38" s="17">
        <v>299340</v>
      </c>
      <c r="AK38" s="17">
        <v>298410</v>
      </c>
      <c r="AL38" s="17">
        <v>190570</v>
      </c>
      <c r="AM38" s="17">
        <v>283530</v>
      </c>
      <c r="AN38" s="17">
        <v>158960</v>
      </c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  <c r="DP38" s="17"/>
      <c r="DQ38" s="17"/>
      <c r="DR38" s="17"/>
      <c r="DS38" s="17"/>
      <c r="DT38" s="17"/>
      <c r="DU38" s="17"/>
      <c r="DV38" s="17"/>
      <c r="DW38" s="17"/>
      <c r="DX38" s="17"/>
      <c r="DY38" s="17"/>
      <c r="DZ38" s="17"/>
      <c r="EA38" s="17"/>
      <c r="EB38" s="17"/>
      <c r="EC38" s="17"/>
      <c r="ED38" s="17"/>
      <c r="EE38" s="17"/>
      <c r="EF38" s="17"/>
      <c r="EG38" s="17"/>
      <c r="EH38" s="17"/>
      <c r="EI38" s="17"/>
      <c r="EJ38" s="17"/>
      <c r="EK38" s="17"/>
      <c r="EL38" s="17"/>
      <c r="EM38" s="17"/>
      <c r="EN38" s="17"/>
      <c r="EO38" s="17"/>
    </row>
    <row r="39" spans="2:145" hidden="1">
      <c r="B39" s="71"/>
      <c r="C39" s="19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</row>
    <row r="40" spans="2:145">
      <c r="B40" s="71"/>
      <c r="C40" s="19"/>
    </row>
    <row r="41" spans="2:145">
      <c r="B41" s="71"/>
      <c r="C41" s="19"/>
    </row>
    <row r="42" spans="2:145">
      <c r="B42" s="71"/>
      <c r="C42" s="19"/>
    </row>
    <row r="43" spans="2:145">
      <c r="B43" s="71"/>
      <c r="C43" s="19"/>
    </row>
    <row r="44" spans="2:145">
      <c r="B44" s="71"/>
      <c r="C44" s="19"/>
    </row>
    <row r="45" spans="2:145">
      <c r="B45" s="71"/>
      <c r="C45" s="19"/>
    </row>
    <row r="46" spans="2:145">
      <c r="B46" s="71"/>
      <c r="C46" s="19"/>
    </row>
    <row r="47" spans="2:145">
      <c r="B47" s="71"/>
      <c r="C47" s="19"/>
    </row>
    <row r="48" spans="2:145">
      <c r="B48" s="71"/>
      <c r="C48" s="19"/>
    </row>
    <row r="49" spans="2:48">
      <c r="B49" s="71"/>
      <c r="C49" s="19"/>
    </row>
    <row r="50" spans="2:48">
      <c r="B50" s="71"/>
      <c r="C50" s="19"/>
    </row>
    <row r="51" spans="2:48">
      <c r="B51" s="71"/>
      <c r="C51" s="19"/>
    </row>
    <row r="52" spans="2:48">
      <c r="B52" s="71"/>
      <c r="C52" s="19"/>
    </row>
    <row r="53" spans="2:48">
      <c r="B53" s="71"/>
      <c r="C53" s="19"/>
    </row>
    <row r="54" spans="2:48">
      <c r="B54" s="71"/>
      <c r="C54" s="19"/>
      <c r="D54" s="65"/>
      <c r="E54" s="65"/>
      <c r="F54" s="65"/>
      <c r="G54" s="65"/>
      <c r="H54" s="65"/>
      <c r="I54" s="65"/>
      <c r="J54" s="65"/>
      <c r="K54" s="65"/>
      <c r="L54" s="65"/>
      <c r="M54" s="65"/>
      <c r="N54" s="65"/>
      <c r="U54" s="65"/>
      <c r="V54" s="65"/>
      <c r="W54" s="65"/>
      <c r="X54" s="65"/>
      <c r="Y54" s="65"/>
      <c r="Z54" s="65"/>
      <c r="AA54" s="65"/>
      <c r="AB54" s="65"/>
      <c r="AC54" s="65"/>
      <c r="AD54" s="65"/>
      <c r="AE54" s="65"/>
      <c r="AF54" s="65"/>
      <c r="AG54" s="65"/>
      <c r="AH54" s="65"/>
      <c r="AI54" s="65"/>
      <c r="AJ54" s="65"/>
      <c r="AK54" s="65"/>
      <c r="AL54" s="65"/>
      <c r="AM54" s="65"/>
      <c r="AN54" s="65"/>
      <c r="AO54" s="65"/>
      <c r="AP54" s="65"/>
      <c r="AQ54" s="65"/>
      <c r="AR54" s="65"/>
      <c r="AS54" s="65"/>
      <c r="AT54" s="65"/>
      <c r="AU54" s="65"/>
      <c r="AV54" s="65"/>
    </row>
    <row r="55" spans="2:48">
      <c r="B55" s="71"/>
      <c r="C55" s="19"/>
      <c r="D55" s="65"/>
      <c r="E55" s="65"/>
      <c r="F55" s="65"/>
      <c r="G55" s="65"/>
      <c r="H55" s="65"/>
      <c r="I55" s="65"/>
      <c r="J55" s="65"/>
      <c r="K55" s="65"/>
      <c r="L55" s="65"/>
      <c r="M55" s="65"/>
      <c r="N55" s="65"/>
      <c r="U55" s="65"/>
      <c r="V55" s="65"/>
      <c r="W55" s="65"/>
      <c r="X55" s="65"/>
      <c r="Y55" s="65"/>
      <c r="Z55" s="65"/>
      <c r="AA55" s="65"/>
      <c r="AB55" s="65"/>
      <c r="AC55" s="65"/>
      <c r="AD55" s="65"/>
      <c r="AE55" s="65"/>
      <c r="AF55" s="65"/>
      <c r="AG55" s="65"/>
      <c r="AH55" s="65"/>
      <c r="AI55" s="65"/>
      <c r="AJ55" s="65"/>
      <c r="AK55" s="65"/>
      <c r="AL55" s="65"/>
      <c r="AM55" s="65"/>
      <c r="AN55" s="65"/>
      <c r="AO55" s="65"/>
      <c r="AP55" s="65"/>
      <c r="AQ55" s="65"/>
      <c r="AR55" s="65"/>
      <c r="AS55" s="65"/>
      <c r="AT55" s="65"/>
      <c r="AU55" s="65"/>
      <c r="AV55" s="65"/>
    </row>
    <row r="56" spans="2:48">
      <c r="B56" s="71"/>
      <c r="C56" s="19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U56" s="65"/>
      <c r="V56" s="65"/>
      <c r="W56" s="65"/>
      <c r="X56" s="65"/>
      <c r="Y56" s="65"/>
      <c r="Z56" s="65"/>
      <c r="AA56" s="65"/>
      <c r="AB56" s="65"/>
      <c r="AC56" s="65"/>
      <c r="AD56" s="65"/>
      <c r="AE56" s="65"/>
      <c r="AF56" s="65"/>
      <c r="AG56" s="65"/>
      <c r="AH56" s="65"/>
      <c r="AI56" s="65"/>
      <c r="AJ56" s="65"/>
      <c r="AK56" s="65"/>
      <c r="AL56" s="65"/>
      <c r="AM56" s="65"/>
      <c r="AN56" s="65"/>
      <c r="AO56" s="65"/>
      <c r="AP56" s="65"/>
      <c r="AQ56" s="65"/>
      <c r="AR56" s="65"/>
      <c r="AS56" s="65"/>
      <c r="AT56" s="65"/>
      <c r="AU56" s="65"/>
      <c r="AV56" s="65"/>
    </row>
    <row r="57" spans="2:48">
      <c r="B57" s="71"/>
      <c r="C57" s="19"/>
      <c r="D57" s="65"/>
      <c r="E57" s="65"/>
      <c r="F57" s="65"/>
      <c r="G57" s="65"/>
      <c r="H57" s="65"/>
      <c r="I57" s="65"/>
      <c r="J57" s="65"/>
      <c r="K57" s="65"/>
      <c r="L57" s="65"/>
      <c r="M57" s="65"/>
      <c r="N57" s="65"/>
      <c r="U57" s="65"/>
      <c r="V57" s="65"/>
      <c r="W57" s="65"/>
      <c r="X57" s="65"/>
      <c r="Y57" s="65"/>
      <c r="Z57" s="65"/>
      <c r="AA57" s="65"/>
      <c r="AB57" s="65"/>
      <c r="AC57" s="65"/>
      <c r="AD57" s="65"/>
      <c r="AE57" s="65"/>
      <c r="AF57" s="65"/>
      <c r="AG57" s="65"/>
      <c r="AH57" s="65"/>
      <c r="AI57" s="65"/>
      <c r="AJ57" s="65"/>
      <c r="AK57" s="65"/>
      <c r="AL57" s="65"/>
      <c r="AM57" s="65"/>
      <c r="AN57" s="65"/>
      <c r="AO57" s="65"/>
      <c r="AP57" s="65"/>
      <c r="AQ57" s="65"/>
      <c r="AR57" s="65"/>
      <c r="AS57" s="65"/>
      <c r="AT57" s="65"/>
      <c r="AU57" s="65"/>
      <c r="AV57" s="65"/>
    </row>
    <row r="58" spans="2:48">
      <c r="B58" s="71"/>
      <c r="C58" s="19"/>
      <c r="D58" s="65"/>
      <c r="E58" s="65"/>
      <c r="F58" s="65"/>
      <c r="G58" s="65"/>
      <c r="H58" s="65"/>
      <c r="I58" s="65"/>
      <c r="J58" s="65"/>
      <c r="K58" s="65"/>
      <c r="L58" s="65"/>
      <c r="M58" s="65"/>
      <c r="N58" s="65"/>
      <c r="U58" s="65"/>
      <c r="V58" s="65"/>
      <c r="W58" s="65"/>
      <c r="X58" s="65"/>
      <c r="Y58" s="65"/>
      <c r="Z58" s="65"/>
      <c r="AA58" s="65"/>
      <c r="AB58" s="65"/>
      <c r="AC58" s="65"/>
      <c r="AD58" s="65"/>
      <c r="AE58" s="65"/>
      <c r="AF58" s="65"/>
      <c r="AG58" s="65"/>
      <c r="AH58" s="65"/>
      <c r="AI58" s="65"/>
      <c r="AJ58" s="65"/>
      <c r="AK58" s="65"/>
      <c r="AL58" s="65"/>
      <c r="AM58" s="65"/>
      <c r="AN58" s="65"/>
      <c r="AO58" s="65"/>
      <c r="AP58" s="65"/>
      <c r="AQ58" s="65"/>
      <c r="AR58" s="65"/>
      <c r="AS58" s="65"/>
      <c r="AT58" s="65"/>
      <c r="AU58" s="65"/>
      <c r="AV58" s="65"/>
    </row>
    <row r="59" spans="2:48">
      <c r="B59" s="71"/>
      <c r="C59" s="19"/>
      <c r="D59" s="65"/>
      <c r="E59" s="65"/>
      <c r="F59" s="65"/>
      <c r="G59" s="65"/>
      <c r="H59" s="65"/>
      <c r="I59" s="65"/>
      <c r="J59" s="65"/>
      <c r="K59" s="65"/>
      <c r="L59" s="65"/>
      <c r="M59" s="65"/>
      <c r="N59" s="65"/>
      <c r="U59" s="65"/>
      <c r="V59" s="65"/>
      <c r="W59" s="65"/>
      <c r="X59" s="65"/>
      <c r="Y59" s="65"/>
      <c r="Z59" s="65"/>
      <c r="AA59" s="65"/>
      <c r="AB59" s="65"/>
      <c r="AC59" s="65"/>
      <c r="AD59" s="65"/>
      <c r="AE59" s="65"/>
      <c r="AF59" s="65"/>
      <c r="AG59" s="65"/>
      <c r="AH59" s="65"/>
      <c r="AI59" s="65"/>
      <c r="AJ59" s="65"/>
      <c r="AK59" s="65"/>
      <c r="AL59" s="65"/>
      <c r="AM59" s="65"/>
      <c r="AN59" s="65"/>
      <c r="AO59" s="65"/>
      <c r="AP59" s="65"/>
      <c r="AQ59" s="65"/>
      <c r="AR59" s="65"/>
      <c r="AS59" s="65"/>
      <c r="AT59" s="65"/>
      <c r="AU59" s="65"/>
      <c r="AV59" s="65"/>
    </row>
    <row r="60" spans="2:48">
      <c r="B60" s="71"/>
      <c r="C60" s="19"/>
      <c r="D60" s="65"/>
      <c r="E60" s="65"/>
      <c r="F60" s="65"/>
      <c r="G60" s="65"/>
      <c r="H60" s="65"/>
      <c r="I60" s="65"/>
      <c r="J60" s="65"/>
      <c r="K60" s="65"/>
      <c r="L60" s="65"/>
      <c r="M60" s="65"/>
      <c r="N60" s="65"/>
      <c r="U60" s="65"/>
      <c r="V60" s="65"/>
      <c r="W60" s="65"/>
      <c r="X60" s="65"/>
      <c r="Y60" s="65"/>
      <c r="Z60" s="65"/>
      <c r="AA60" s="65"/>
      <c r="AB60" s="65"/>
      <c r="AC60" s="65"/>
      <c r="AD60" s="65"/>
      <c r="AE60" s="65"/>
      <c r="AF60" s="65"/>
      <c r="AG60" s="65"/>
      <c r="AH60" s="65"/>
      <c r="AI60" s="65"/>
      <c r="AJ60" s="65"/>
      <c r="AK60" s="65"/>
      <c r="AL60" s="65"/>
      <c r="AM60" s="65"/>
      <c r="AN60" s="65"/>
      <c r="AO60" s="65"/>
      <c r="AP60" s="65"/>
      <c r="AQ60" s="65"/>
      <c r="AR60" s="65"/>
      <c r="AS60" s="65"/>
      <c r="AT60" s="65"/>
      <c r="AU60" s="65"/>
      <c r="AV60" s="65"/>
    </row>
    <row r="61" spans="2:48">
      <c r="B61" s="71"/>
      <c r="C61" s="19"/>
      <c r="D61" s="65"/>
      <c r="E61" s="65"/>
      <c r="F61" s="65"/>
      <c r="G61" s="65"/>
      <c r="H61" s="65"/>
      <c r="I61" s="65"/>
      <c r="J61" s="65"/>
      <c r="K61" s="65"/>
      <c r="L61" s="65"/>
      <c r="M61" s="65"/>
      <c r="N61" s="65"/>
      <c r="U61" s="65"/>
      <c r="V61" s="65"/>
      <c r="W61" s="65"/>
      <c r="X61" s="65"/>
      <c r="Y61" s="65"/>
      <c r="Z61" s="65"/>
      <c r="AA61" s="65"/>
      <c r="AB61" s="65"/>
      <c r="AC61" s="65"/>
      <c r="AD61" s="65"/>
      <c r="AE61" s="65"/>
      <c r="AF61" s="65"/>
      <c r="AG61" s="65"/>
      <c r="AH61" s="65"/>
      <c r="AI61" s="65"/>
      <c r="AJ61" s="65"/>
      <c r="AK61" s="65"/>
      <c r="AL61" s="65"/>
      <c r="AM61" s="65"/>
      <c r="AN61" s="65"/>
      <c r="AO61" s="65"/>
      <c r="AP61" s="65"/>
      <c r="AQ61" s="65"/>
      <c r="AR61" s="65"/>
      <c r="AS61" s="65"/>
      <c r="AT61" s="65"/>
      <c r="AU61" s="65"/>
      <c r="AV61" s="65"/>
    </row>
    <row r="62" spans="2:48">
      <c r="B62" s="71"/>
      <c r="C62" s="19"/>
      <c r="D62" s="65"/>
      <c r="E62" s="65"/>
      <c r="F62" s="65"/>
      <c r="G62" s="65"/>
      <c r="H62" s="65"/>
      <c r="I62" s="65"/>
      <c r="J62" s="65"/>
      <c r="K62" s="65"/>
      <c r="L62" s="65"/>
      <c r="M62" s="65"/>
      <c r="N62" s="65"/>
      <c r="U62" s="65"/>
      <c r="V62" s="65"/>
      <c r="W62" s="65"/>
      <c r="X62" s="65"/>
      <c r="Y62" s="65"/>
      <c r="Z62" s="65"/>
      <c r="AA62" s="65"/>
      <c r="AB62" s="65"/>
      <c r="AC62" s="65"/>
      <c r="AD62" s="65"/>
      <c r="AE62" s="65"/>
      <c r="AF62" s="65"/>
      <c r="AG62" s="65"/>
      <c r="AH62" s="65"/>
      <c r="AI62" s="65"/>
      <c r="AJ62" s="65"/>
      <c r="AK62" s="65"/>
      <c r="AL62" s="65"/>
      <c r="AM62" s="65"/>
      <c r="AN62" s="65"/>
      <c r="AO62" s="65"/>
      <c r="AP62" s="65"/>
      <c r="AQ62" s="65"/>
      <c r="AR62" s="65"/>
      <c r="AS62" s="65"/>
      <c r="AT62" s="65"/>
      <c r="AU62" s="65"/>
      <c r="AV62" s="65"/>
    </row>
    <row r="63" spans="2:48">
      <c r="B63" s="71"/>
      <c r="C63" s="19"/>
      <c r="D63" s="65"/>
      <c r="E63" s="65"/>
      <c r="F63" s="65"/>
      <c r="G63" s="65"/>
      <c r="H63" s="65"/>
      <c r="I63" s="65"/>
      <c r="J63" s="65"/>
      <c r="K63" s="65"/>
      <c r="L63" s="65"/>
      <c r="M63" s="65"/>
      <c r="N63" s="65"/>
      <c r="U63" s="65"/>
      <c r="V63" s="65"/>
      <c r="W63" s="65"/>
      <c r="X63" s="65"/>
      <c r="Y63" s="65"/>
      <c r="Z63" s="65"/>
      <c r="AA63" s="65"/>
      <c r="AB63" s="65"/>
      <c r="AC63" s="65"/>
      <c r="AD63" s="65"/>
      <c r="AE63" s="65"/>
      <c r="AF63" s="65"/>
      <c r="AG63" s="65"/>
      <c r="AH63" s="65"/>
      <c r="AI63" s="65"/>
      <c r="AJ63" s="65"/>
      <c r="AK63" s="65"/>
      <c r="AL63" s="65"/>
      <c r="AM63" s="65"/>
      <c r="AN63" s="65"/>
      <c r="AO63" s="65"/>
      <c r="AP63" s="65"/>
      <c r="AQ63" s="65"/>
      <c r="AR63" s="65"/>
      <c r="AS63" s="65"/>
      <c r="AT63" s="65"/>
      <c r="AU63" s="65"/>
      <c r="AV63" s="65"/>
    </row>
    <row r="64" spans="2:48">
      <c r="B64" s="71"/>
      <c r="C64" s="19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  <c r="U64" s="65"/>
      <c r="V64" s="65"/>
      <c r="W64" s="65"/>
      <c r="X64" s="65"/>
      <c r="Y64" s="65"/>
      <c r="Z64" s="65"/>
      <c r="AA64" s="65"/>
      <c r="AB64" s="65"/>
      <c r="AC64" s="65"/>
      <c r="AD64" s="65"/>
      <c r="AE64" s="65"/>
      <c r="AF64" s="65"/>
      <c r="AG64" s="65"/>
      <c r="AH64" s="65"/>
      <c r="AI64" s="65"/>
      <c r="AJ64" s="65"/>
      <c r="AK64" s="65"/>
      <c r="AL64" s="65"/>
      <c r="AM64" s="65"/>
      <c r="AN64" s="65"/>
      <c r="AO64" s="65"/>
      <c r="AP64" s="65"/>
      <c r="AQ64" s="65"/>
      <c r="AR64" s="65"/>
      <c r="AS64" s="65"/>
      <c r="AT64" s="65"/>
      <c r="AU64" s="65"/>
      <c r="AV64" s="65"/>
    </row>
    <row r="65" spans="2:48">
      <c r="B65" s="71"/>
      <c r="C65" s="19"/>
      <c r="D65" s="65"/>
      <c r="E65" s="65"/>
      <c r="F65" s="65"/>
      <c r="G65" s="65"/>
      <c r="H65" s="65"/>
      <c r="I65" s="65"/>
      <c r="J65" s="65"/>
      <c r="K65" s="65"/>
      <c r="L65" s="65"/>
      <c r="M65" s="65"/>
      <c r="N65" s="65"/>
      <c r="U65" s="65"/>
      <c r="V65" s="65"/>
      <c r="W65" s="65"/>
      <c r="X65" s="65"/>
      <c r="Y65" s="65"/>
      <c r="Z65" s="65"/>
      <c r="AA65" s="65"/>
      <c r="AB65" s="65"/>
      <c r="AC65" s="65"/>
      <c r="AD65" s="65"/>
      <c r="AE65" s="65"/>
      <c r="AF65" s="65"/>
      <c r="AG65" s="65"/>
      <c r="AH65" s="65"/>
      <c r="AI65" s="65"/>
      <c r="AJ65" s="65"/>
      <c r="AK65" s="65"/>
      <c r="AL65" s="65"/>
      <c r="AM65" s="65"/>
      <c r="AN65" s="65"/>
      <c r="AO65" s="65"/>
      <c r="AP65" s="65"/>
      <c r="AQ65" s="65"/>
      <c r="AR65" s="65"/>
      <c r="AS65" s="65"/>
      <c r="AT65" s="65"/>
      <c r="AU65" s="65"/>
      <c r="AV65" s="65"/>
    </row>
  </sheetData>
  <mergeCells count="10">
    <mergeCell ref="AK1:AN1"/>
    <mergeCell ref="AK2:AN2"/>
    <mergeCell ref="K2:N2"/>
    <mergeCell ref="B5:B6"/>
    <mergeCell ref="C5:C6"/>
    <mergeCell ref="E5:N5"/>
    <mergeCell ref="B3:AM3"/>
    <mergeCell ref="U5:AD5"/>
    <mergeCell ref="AE5:AN5"/>
    <mergeCell ref="D6:D7"/>
  </mergeCells>
  <pageMargins left="0.70866141732283472" right="0.31496062992125984" top="0.35433070866141736" bottom="0.35433070866141736" header="0.31496062992125984" footer="0.31496062992125984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2022</vt:lpstr>
      <vt:lpstr>'2022'!Область_печати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2022-11-07T03:06:59Z</dcterms:modified>
</cp:coreProperties>
</file>