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3" sheetId="1" r:id="rId1"/>
  </sheets>
  <definedNames>
    <definedName name="_xlnm.Print_Area" localSheetId="0">'2023'!$A$1:$E$197</definedName>
  </definedNames>
  <calcPr fullCalcOnLoad="1"/>
</workbook>
</file>

<file path=xl/sharedStrings.xml><?xml version="1.0" encoding="utf-8"?>
<sst xmlns="http://schemas.openxmlformats.org/spreadsheetml/2006/main" count="409" uniqueCount="365">
  <si>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</si>
  <si>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</si>
  <si>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</si>
  <si>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</si>
  <si>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</si>
  <si>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</si>
  <si>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</si>
  <si>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</si>
  <si>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</si>
  <si>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</si>
  <si>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</si>
  <si>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</si>
  <si>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</si>
  <si>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</si>
  <si>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</si>
  <si>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</si>
  <si>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</si>
  <si>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</si>
  <si>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</si>
  <si>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</si>
  <si>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</si>
  <si>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</si>
  <si>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</si>
  <si>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</si>
  <si>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</si>
  <si>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</si>
  <si>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</si>
  <si>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</si>
  <si>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</si>
  <si>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</si>
  <si>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</si>
  <si>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</si>
  <si>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</si>
  <si>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</si>
  <si>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</si>
  <si>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</si>
  <si>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</si>
  <si>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</si>
  <si>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</si>
  <si>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</si>
  <si>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</si>
  <si>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</si>
  <si>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</si>
  <si>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</si>
  <si>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</si>
  <si>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</si>
  <si>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</si>
  <si>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</si>
  <si>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</si>
  <si>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</si>
  <si>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</si>
  <si>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</si>
  <si>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</si>
  <si>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</si>
  <si>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</si>
  <si>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</si>
  <si>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</si>
  <si>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</si>
  <si>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</si>
  <si>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</si>
  <si>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</si>
  <si>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</si>
  <si>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</si>
  <si>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</si>
  <si>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</si>
  <si>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</si>
  <si>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</si>
  <si>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</si>
  <si>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</si>
  <si>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</si>
  <si>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</si>
  <si>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</si>
  <si>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</si>
  <si>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</si>
  <si>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</si>
  <si>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</si>
  <si>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</si>
  <si>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</si>
  <si>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</si>
  <si>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</si>
  <si>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</si>
  <si>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</si>
  <si>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</si>
  <si>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</si>
  <si>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</si>
  <si>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</si>
  <si>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</si>
  <si>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</si>
  <si>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</si>
  <si>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</si>
  <si>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</si>
  <si>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</si>
  <si>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</si>
  <si>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</si>
  <si>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</si>
  <si>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</si>
  <si>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</si>
  <si>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</si>
  <si>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</si>
  <si>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</si>
  <si>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</si>
  <si>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</si>
  <si>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</si>
  <si>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</si>
  <si>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</si>
  <si>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</si>
  <si>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</si>
  <si>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</si>
  <si>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</si>
  <si>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</si>
  <si>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</si>
  <si>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</si>
  <si>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</si>
  <si>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</si>
  <si>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</si>
  <si>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</si>
  <si>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</si>
  <si>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</si>
  <si>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</si>
  <si>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</si>
  <si>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</si>
  <si>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</si>
  <si>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</si>
  <si>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</si>
  <si>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</si>
  <si>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</si>
  <si>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</si>
  <si>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</si>
  <si>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</si>
  <si>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</si>
  <si>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</si>
  <si>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</si>
  <si>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</si>
  <si>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</si>
  <si>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</si>
  <si>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</si>
  <si>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</si>
  <si>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</si>
  <si>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</si>
  <si>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</si>
  <si>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</si>
  <si>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</si>
  <si>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</si>
  <si>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</si>
  <si>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</si>
  <si>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</si>
  <si>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</si>
  <si>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</si>
  <si>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</si>
  <si>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</si>
  <si>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</si>
  <si>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</si>
  <si>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</si>
  <si>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</si>
  <si>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</si>
  <si>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</si>
  <si>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</si>
  <si>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</si>
  <si>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</si>
  <si>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</si>
  <si>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</si>
  <si>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</si>
  <si>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</si>
  <si>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</si>
  <si>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</si>
  <si>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</si>
  <si>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</si>
  <si>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</si>
  <si>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</si>
  <si>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</si>
  <si>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</si>
  <si>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</si>
  <si>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</si>
  <si>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</si>
  <si>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</si>
  <si>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</si>
  <si>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</si>
  <si>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</si>
  <si>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</si>
  <si>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</si>
  <si>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</si>
  <si>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</si>
  <si>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</si>
  <si>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</si>
  <si>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</si>
  <si>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</si>
  <si>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</si>
  <si>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</si>
  <si>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</si>
  <si>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</si>
  <si>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</si>
  <si>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</si>
  <si>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</si>
  <si>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</si>
  <si>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</si>
  <si>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</si>
  <si>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</si>
  <si>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</si>
  <si>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</si>
  <si>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</si>
  <si>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</si>
  <si>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</si>
  <si>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</si>
  <si>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</si>
  <si>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</si>
  <si>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</si>
  <si>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</si>
  <si>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</si>
  <si>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</si>
  <si>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</si>
  <si>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</si>
  <si>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</si>
  <si>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</si>
  <si>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</si>
  <si>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</si>
  <si>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</si>
  <si>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</si>
  <si>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</si>
  <si>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</si>
  <si>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</si>
  <si>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</si>
  <si>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</si>
  <si>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</si>
  <si>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</si>
  <si>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</si>
  <si>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</si>
  <si>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</si>
  <si>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</si>
  <si>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</si>
  <si>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</si>
  <si>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</si>
  <si>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</si>
  <si>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</si>
  <si>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</si>
  <si>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</si>
  <si>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</si>
  <si>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</si>
  <si>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</si>
  <si>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</si>
  <si>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</si>
  <si>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</si>
  <si>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</si>
  <si>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</si>
  <si>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</si>
  <si>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</si>
  <si>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</si>
  <si>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</si>
  <si>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</si>
  <si>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</si>
  <si>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</si>
  <si>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</si>
  <si>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</si>
  <si>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</si>
  <si>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</si>
  <si>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</si>
  <si>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</si>
  <si>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</si>
  <si>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</si>
  <si>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</si>
  <si>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</si>
  <si>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</si>
  <si>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</si>
  <si>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</si>
  <si>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</si>
  <si>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</si>
  <si>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</si>
  <si>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</si>
  <si>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</si>
  <si>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</si>
  <si>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</si>
  <si>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</si>
  <si>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</si>
  <si>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</si>
  <si>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</si>
  <si>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</si>
  <si>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</si>
  <si>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</si>
  <si>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</si>
  <si>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</si>
  <si>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</si>
  <si>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</si>
  <si>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</si>
  <si>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</si>
  <si>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</si>
  <si>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</si>
  <si>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</si>
  <si>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</si>
  <si>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</si>
  <si>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</si>
  <si>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</si>
  <si>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</si>
  <si>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</si>
  <si>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</si>
  <si>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</si>
  <si>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</si>
  <si>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</si>
  <si>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</si>
  <si>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</si>
  <si>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</si>
  <si>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новых мест в общеобразовательных организациях ( капитальные вложения в объекты муниципальной собственности)</t>
  </si>
  <si>
    <t>074 2 02 25520 05 0000 150</t>
  </si>
  <si>
    <t>000 2 02 25520 05 0000 150</t>
  </si>
  <si>
    <t>000 2 02 25519 05 0000 150</t>
  </si>
  <si>
    <t>000 2 02 40014 05 0000 150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</si>
  <si>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</si>
  <si>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</si>
  <si>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</si>
  <si>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</si>
  <si>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</si>
  <si>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</si>
  <si>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</si>
  <si>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</si>
  <si>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</si>
  <si>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>22-53210-00000-00028</t>
  </si>
  <si>
    <t>22-55760-00000-00000</t>
  </si>
  <si>
    <t>22-55190-00000-00000</t>
  </si>
  <si>
    <t xml:space="preserve">                                                                                         </t>
  </si>
  <si>
    <t xml:space="preserve"> </t>
  </si>
  <si>
    <t>926 1 16 01053 01 0000 140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</si>
  <si>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</si>
  <si>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</si>
  <si>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</si>
  <si>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</si>
  <si>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</si>
  <si>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</si>
  <si>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</si>
  <si>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</si>
  <si>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</si>
  <si>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</si>
  <si>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</si>
  <si>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926 1 16 01063 01 0000 140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</si>
  <si>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</si>
  <si>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</si>
  <si>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926 1 16 01203 01 0000 140</t>
  </si>
  <si>
    <t>903 1 16 01203 01 0000 140</t>
  </si>
  <si>
    <t>919 1 16 11050 01 0000 140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</si>
  <si>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</si>
  <si>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23-54670-00000-00000</t>
  </si>
  <si>
    <t xml:space="preserve"> Субсидия на поддержку отрасли культуры (субсидии на государственную поддержку лучших сельских учреждений культуры)
</t>
  </si>
  <si>
    <t>23-55190-00000-01002</t>
  </si>
  <si>
    <t>23-55190-00000-02000</t>
  </si>
  <si>
    <t>22-53040-00000-00002</t>
  </si>
  <si>
    <t>23-54970-00000-00000</t>
  </si>
  <si>
    <t>074 2 02 25750 05 0000 150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</si>
  <si>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</si>
  <si>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23-57500-00000-00000</t>
  </si>
  <si>
    <t>23-51200-00000-00000</t>
  </si>
  <si>
    <t>23-51350-00000-00000</t>
  </si>
  <si>
    <t>23-51760-00000-00000</t>
  </si>
  <si>
    <t>23-53030-00000-00000</t>
  </si>
  <si>
    <t>Иные межбюджетные трансферты на реализацию мероприятий индивидуальных программы социально-экономического развития Республики Алтай (разработка проектно-сметной документации в рамках реализации проектов комплексного развития сельских территорий) в муниципальных образованиях Республики Алтай</t>
  </si>
  <si>
    <t>23-53210-00000-00006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</si>
  <si>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</si>
  <si>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</si>
  <si>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Приложение 3</t>
  </si>
  <si>
    <t xml:space="preserve">                                                                                                                              Решению о бюджете Муниципального</t>
  </si>
  <si>
    <t xml:space="preserve">                            на 2023 год и на плановый период 2024 и 2025 годов"</t>
  </si>
  <si>
    <t>Объем поступления доходов в местный бюджет на  2023 год</t>
  </si>
  <si>
    <t>011 2 02 35176 05 0000 150</t>
  </si>
  <si>
    <t xml:space="preserve"> образования "Усть-Коксинский район" Республики Алтай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</si>
  <si>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</si>
  <si>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формирование муниципального специализированного жилищного фонда для обеспечения педагогических работников</t>
  </si>
  <si>
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
</t>
  </si>
  <si>
    <t>074 2 02 25098 05 0000 150</t>
  </si>
  <si>
    <t>Субсидии бюджетам муниципальных районов на обеспечение комплексного развития сельских территорий (субсидии на улучшениежилищных условий граждан, проживающих в сельской местности)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</si>
</sst>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5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4" applyNumberFormat="1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1" fillId="0" borderId="11" xfId="54" applyNumberFormat="1" applyFont="1" applyFill="1" applyBorder="1" applyAlignment="1">
      <alignment horizontal="justify" vertical="center" wrapText="1"/>
      <protection/>
    </xf>
    <xf numFmtId="2" fontId="7" fillId="0" borderId="0" xfId="0" applyNumberFormat="1" applyFont="1" applyFill="1" applyAlignment="1">
      <alignment horizontal="left"/>
    </xf>
    <xf numFmtId="0" fontId="45" fillId="0" borderId="0" xfId="54" applyFill="1">
      <alignment/>
      <protection/>
    </xf>
    <xf numFmtId="49" fontId="52" fillId="0" borderId="1" xfId="33" applyFont="1" applyFill="1" applyProtection="1">
      <alignment horizontal="left" wrapText="1"/>
      <protection/>
    </xf>
    <xf numFmtId="0" fontId="53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tabSelected="1" view="pageBreakPreview" zoomScaleSheetLayoutView="100" zoomScalePageLayoutView="0" workbookViewId="0" topLeftCell="A113">
      <selection activeCell="P151" sqref="P151"/>
    </sheetView>
  </sheetViews>
  <sheetFormatPr defaultColWidth="8.8515625" defaultRowHeight="36" customHeight="1"/>
  <cols>
    <col min="1" max="1" width="29.140625" style="13" bestFit="1" customWidth="1"/>
    <col min="2" max="2" width="58.57421875" style="13" customWidth="1"/>
    <col min="3" max="3" width="20.421875" style="1" hidden="1" customWidth="1"/>
    <col min="4" max="4" width="15.140625" style="49" customWidth="1"/>
    <col min="5" max="5" width="17.421875" style="49" customWidth="1"/>
    <col min="6" max="6" width="23.140625" style="1" customWidth="1"/>
    <col min="7" max="7" width="8.8515625" style="1" customWidth="1"/>
    <col min="8" max="8" width="24.28125" style="1" customWidth="1"/>
    <col min="9" max="12" width="8.8515625" style="1" customWidth="1"/>
    <col min="13" max="16384" width="8.8515625" style="1" customWidth="1"/>
  </cols>
  <sheetData>
    <row r="1" spans="1:5" ht="15.75" customHeight="1">
      <c r="A1" s="13" t="s">
        <v>317</v>
      </c>
      <c r="C1" s="14" t="s">
        <v>316</v>
      </c>
      <c r="D1" s="14" t="s">
        <v>353</v>
      </c>
      <c r="E1" s="14" t="s">
        <v>354</v>
      </c>
    </row>
    <row r="2" spans="3:5" ht="14.25" customHeight="1">
      <c r="C2" s="51" t="s">
        <v>355</v>
      </c>
      <c r="D2" s="51"/>
      <c r="E2" s="51"/>
    </row>
    <row r="3" spans="3:5" ht="12" customHeight="1">
      <c r="C3" s="52" t="s">
        <v>359</v>
      </c>
      <c r="D3" s="52"/>
      <c r="E3" s="52"/>
    </row>
    <row r="4" spans="3:6" ht="15" customHeight="1">
      <c r="C4" s="53" t="s">
        <v>356</v>
      </c>
      <c r="D4" s="53"/>
      <c r="E4" s="53"/>
      <c r="F4" s="6"/>
    </row>
    <row r="5" spans="1:13" ht="58.5" customHeight="1">
      <c r="A5" s="50" t="s">
        <v>357</v>
      </c>
      <c r="B5" s="50"/>
      <c r="C5" s="50"/>
      <c r="D5" s="50"/>
      <c r="E5" s="50"/>
      <c r="K5" s="2"/>
      <c r="L5" s="6"/>
      <c r="M5" s="6"/>
    </row>
    <row r="6" spans="1:12" ht="45.75" customHeight="1">
      <c r="A6" s="15" t="s">
        <v>127</v>
      </c>
      <c r="B6" s="15" t="s">
        <v>128</v>
      </c>
      <c r="C6" s="16" t="s">
        <v>239</v>
      </c>
      <c r="D6" s="16" t="s">
        <v>240</v>
      </c>
      <c r="E6" s="16" t="s">
        <v>241</v>
      </c>
      <c r="J6" s="2"/>
      <c r="K6" s="3"/>
      <c r="L6" s="3"/>
    </row>
    <row r="7" spans="1:5" ht="18" customHeight="1">
      <c r="A7" s="17">
        <v>1</v>
      </c>
      <c r="B7" s="17">
        <v>2</v>
      </c>
      <c r="C7" s="18">
        <v>3</v>
      </c>
      <c r="D7" s="18">
        <v>4</v>
      </c>
      <c r="E7" s="19">
        <v>5</v>
      </c>
    </row>
    <row r="8" spans="1:5" ht="36" customHeight="1">
      <c r="A8" s="20" t="s">
        <v>27</v>
      </c>
      <c r="B8" s="21" t="s">
        <v>129</v>
      </c>
      <c r="C8" s="11">
        <f>C9+C50</f>
        <v>180635610</v>
      </c>
      <c r="D8" s="10">
        <f>E8-C8</f>
        <v>29478230</v>
      </c>
      <c r="E8" s="11">
        <f>E9+E50</f>
        <v>210113840</v>
      </c>
    </row>
    <row r="9" spans="1:5" ht="36" customHeight="1">
      <c r="A9" s="20"/>
      <c r="B9" s="21" t="s">
        <v>130</v>
      </c>
      <c r="C9" s="11">
        <f>C10+C14+C23+C36+C40+C43+C47</f>
        <v>167237910</v>
      </c>
      <c r="D9" s="10">
        <f>E9-C9</f>
        <v>27576250</v>
      </c>
      <c r="E9" s="11">
        <f>E10+E14+E23+E36+E40+E43+E47</f>
        <v>194814160</v>
      </c>
    </row>
    <row r="10" spans="1:5" ht="27" customHeight="1">
      <c r="A10" s="20" t="s">
        <v>28</v>
      </c>
      <c r="B10" s="21" t="s">
        <v>131</v>
      </c>
      <c r="C10" s="11">
        <f>C11+C12+C13</f>
        <v>79008820</v>
      </c>
      <c r="D10" s="11">
        <f>D11+D12+D13</f>
        <v>7021880</v>
      </c>
      <c r="E10" s="11">
        <f>E11+E12+E13</f>
        <v>86030700</v>
      </c>
    </row>
    <row r="11" spans="1:11" ht="90" customHeight="1">
      <c r="A11" s="22" t="s">
        <v>29</v>
      </c>
      <c r="B11" s="23" t="s">
        <v>149</v>
      </c>
      <c r="C11" s="8">
        <v>78237838</v>
      </c>
      <c r="D11" s="10">
        <f aca="true" t="shared" si="0" ref="D11:D19">E11-C11</f>
        <v>6260672</v>
      </c>
      <c r="E11" s="8">
        <v>84498510</v>
      </c>
      <c r="J11" s="2"/>
      <c r="K11" s="2"/>
    </row>
    <row r="12" spans="1:5" ht="120" customHeight="1">
      <c r="A12" s="22" t="s">
        <v>30</v>
      </c>
      <c r="B12" s="23" t="s">
        <v>132</v>
      </c>
      <c r="C12" s="8">
        <v>225805</v>
      </c>
      <c r="D12" s="10">
        <f t="shared" si="0"/>
        <v>85885</v>
      </c>
      <c r="E12" s="8">
        <v>311690</v>
      </c>
    </row>
    <row r="13" spans="1:5" ht="53.25" customHeight="1">
      <c r="A13" s="22" t="s">
        <v>31</v>
      </c>
      <c r="B13" s="23" t="s">
        <v>159</v>
      </c>
      <c r="C13" s="8">
        <v>545177</v>
      </c>
      <c r="D13" s="10">
        <f t="shared" si="0"/>
        <v>675323</v>
      </c>
      <c r="E13" s="8">
        <v>1220500</v>
      </c>
    </row>
    <row r="14" spans="1:5" ht="56.25" customHeight="1">
      <c r="A14" s="20" t="s">
        <v>140</v>
      </c>
      <c r="B14" s="24" t="s">
        <v>141</v>
      </c>
      <c r="C14" s="11">
        <f>C15</f>
        <v>15168410</v>
      </c>
      <c r="D14" s="12">
        <f t="shared" si="0"/>
        <v>66050</v>
      </c>
      <c r="E14" s="11">
        <f>E15</f>
        <v>15234460</v>
      </c>
    </row>
    <row r="15" spans="1:5" ht="44.25" customHeight="1">
      <c r="A15" s="20" t="s">
        <v>142</v>
      </c>
      <c r="B15" s="24" t="s">
        <v>160</v>
      </c>
      <c r="C15" s="11">
        <f>C16+C17+C18+C19+C20+C21+C22</f>
        <v>15168410</v>
      </c>
      <c r="D15" s="12">
        <f t="shared" si="0"/>
        <v>66050</v>
      </c>
      <c r="E15" s="11">
        <f>E16+E17+E18+E19+E20+E21+E22</f>
        <v>15234460</v>
      </c>
    </row>
    <row r="16" spans="1:5" ht="81" customHeight="1" hidden="1">
      <c r="A16" s="22" t="s">
        <v>143</v>
      </c>
      <c r="B16" s="23" t="s">
        <v>150</v>
      </c>
      <c r="C16" s="8"/>
      <c r="D16" s="10">
        <f t="shared" si="0"/>
        <v>0</v>
      </c>
      <c r="E16" s="8"/>
    </row>
    <row r="17" spans="1:5" ht="121.5" customHeight="1">
      <c r="A17" s="22" t="s">
        <v>206</v>
      </c>
      <c r="B17" s="23" t="s">
        <v>209</v>
      </c>
      <c r="C17" s="8">
        <v>6931960</v>
      </c>
      <c r="D17" s="10">
        <f t="shared" si="0"/>
        <v>182530</v>
      </c>
      <c r="E17" s="8">
        <v>7114490</v>
      </c>
    </row>
    <row r="18" spans="1:5" ht="97.5" customHeight="1" hidden="1">
      <c r="A18" s="22" t="s">
        <v>144</v>
      </c>
      <c r="B18" s="23" t="s">
        <v>161</v>
      </c>
      <c r="C18" s="8"/>
      <c r="D18" s="10">
        <f>E18-C18</f>
        <v>0</v>
      </c>
      <c r="E18" s="8"/>
    </row>
    <row r="19" spans="1:5" ht="142.5" customHeight="1">
      <c r="A19" s="22" t="s">
        <v>207</v>
      </c>
      <c r="B19" s="23" t="s">
        <v>210</v>
      </c>
      <c r="C19" s="8">
        <v>50060</v>
      </c>
      <c r="D19" s="10">
        <f t="shared" si="0"/>
        <v>-4360</v>
      </c>
      <c r="E19" s="8">
        <v>45700</v>
      </c>
    </row>
    <row r="20" spans="1:5" ht="84.75" customHeight="1" hidden="1">
      <c r="A20" s="22" t="s">
        <v>145</v>
      </c>
      <c r="B20" s="23" t="s">
        <v>146</v>
      </c>
      <c r="C20" s="8"/>
      <c r="D20" s="10">
        <f>E20-C20</f>
        <v>0</v>
      </c>
      <c r="E20" s="8"/>
    </row>
    <row r="21" spans="1:5" ht="84.75" customHeight="1" hidden="1">
      <c r="A21" s="22" t="s">
        <v>147</v>
      </c>
      <c r="B21" s="23" t="s">
        <v>148</v>
      </c>
      <c r="C21" s="8"/>
      <c r="D21" s="10">
        <f>E21-C21</f>
        <v>0</v>
      </c>
      <c r="E21" s="8"/>
    </row>
    <row r="22" spans="1:5" ht="121.5" customHeight="1">
      <c r="A22" s="22" t="s">
        <v>208</v>
      </c>
      <c r="B22" s="23" t="s">
        <v>211</v>
      </c>
      <c r="C22" s="8">
        <v>8186390</v>
      </c>
      <c r="D22" s="10">
        <f>E22-C22</f>
        <v>-112120</v>
      </c>
      <c r="E22" s="8">
        <v>8074270</v>
      </c>
    </row>
    <row r="23" spans="1:5" ht="42.75" customHeight="1">
      <c r="A23" s="20" t="s">
        <v>7</v>
      </c>
      <c r="B23" s="21" t="s">
        <v>0</v>
      </c>
      <c r="C23" s="11">
        <f>C24+C30+C32+C35</f>
        <v>59072280</v>
      </c>
      <c r="D23" s="10">
        <f aca="true" t="shared" si="1" ref="D23:D33">E23-C23</f>
        <v>16030720</v>
      </c>
      <c r="E23" s="11">
        <f>E24+E30+E32+E35</f>
        <v>75103000</v>
      </c>
    </row>
    <row r="24" spans="1:5" ht="49.5" customHeight="1">
      <c r="A24" s="22" t="s">
        <v>32</v>
      </c>
      <c r="B24" s="25" t="s">
        <v>1</v>
      </c>
      <c r="C24" s="8">
        <f>C25+C27+C29</f>
        <v>54969650</v>
      </c>
      <c r="D24" s="10">
        <f t="shared" si="1"/>
        <v>14010050</v>
      </c>
      <c r="E24" s="8">
        <f>E25+E27+E29</f>
        <v>68979700</v>
      </c>
    </row>
    <row r="25" spans="1:6" ht="49.5" customHeight="1">
      <c r="A25" s="22" t="s">
        <v>33</v>
      </c>
      <c r="B25" s="25" t="s">
        <v>2</v>
      </c>
      <c r="C25" s="8">
        <f>C26</f>
        <v>35788310</v>
      </c>
      <c r="D25" s="10">
        <f t="shared" si="1"/>
        <v>11117890</v>
      </c>
      <c r="E25" s="8">
        <f>E26</f>
        <v>46906200</v>
      </c>
      <c r="F25" s="4"/>
    </row>
    <row r="26" spans="1:5" ht="49.5" customHeight="1">
      <c r="A26" s="22" t="s">
        <v>88</v>
      </c>
      <c r="B26" s="25" t="s">
        <v>2</v>
      </c>
      <c r="C26" s="8">
        <v>35788310</v>
      </c>
      <c r="D26" s="10">
        <f t="shared" si="1"/>
        <v>11117890</v>
      </c>
      <c r="E26" s="8">
        <v>46906200</v>
      </c>
    </row>
    <row r="27" spans="1:5" ht="49.5" customHeight="1">
      <c r="A27" s="22" t="s">
        <v>34</v>
      </c>
      <c r="B27" s="25" t="s">
        <v>3</v>
      </c>
      <c r="C27" s="8">
        <f>C28</f>
        <v>19181340</v>
      </c>
      <c r="D27" s="10">
        <f t="shared" si="1"/>
        <v>2892160</v>
      </c>
      <c r="E27" s="8">
        <f>E28</f>
        <v>22073500</v>
      </c>
    </row>
    <row r="28" spans="1:5" ht="69.75" customHeight="1">
      <c r="A28" s="22" t="s">
        <v>89</v>
      </c>
      <c r="B28" s="25" t="s">
        <v>163</v>
      </c>
      <c r="C28" s="8">
        <v>19181340</v>
      </c>
      <c r="D28" s="10">
        <f t="shared" si="1"/>
        <v>2892160</v>
      </c>
      <c r="E28" s="8">
        <v>22073500</v>
      </c>
    </row>
    <row r="29" spans="1:5" ht="52.5" customHeight="1" hidden="1">
      <c r="A29" s="22" t="s">
        <v>97</v>
      </c>
      <c r="B29" s="25" t="s">
        <v>164</v>
      </c>
      <c r="C29" s="8">
        <v>0</v>
      </c>
      <c r="D29" s="10">
        <f t="shared" si="1"/>
        <v>0</v>
      </c>
      <c r="E29" s="8">
        <v>0</v>
      </c>
    </row>
    <row r="30" spans="1:5" ht="39.75" customHeight="1">
      <c r="A30" s="22" t="s">
        <v>35</v>
      </c>
      <c r="B30" s="25" t="s">
        <v>8</v>
      </c>
      <c r="C30" s="8">
        <f>C31</f>
        <v>120000</v>
      </c>
      <c r="D30" s="10">
        <f t="shared" si="1"/>
        <v>-120000</v>
      </c>
      <c r="E30" s="8">
        <f>E31</f>
        <v>0</v>
      </c>
    </row>
    <row r="31" spans="1:5" ht="36" customHeight="1">
      <c r="A31" s="22" t="s">
        <v>90</v>
      </c>
      <c r="B31" s="25" t="s">
        <v>8</v>
      </c>
      <c r="C31" s="8">
        <v>120000</v>
      </c>
      <c r="D31" s="10">
        <f t="shared" si="1"/>
        <v>-120000</v>
      </c>
      <c r="E31" s="8">
        <v>0</v>
      </c>
    </row>
    <row r="32" spans="1:5" ht="29.25" customHeight="1">
      <c r="A32" s="22" t="s">
        <v>36</v>
      </c>
      <c r="B32" s="25" t="s">
        <v>9</v>
      </c>
      <c r="C32" s="8">
        <f>C33+C34</f>
        <v>1965460</v>
      </c>
      <c r="D32" s="10">
        <f t="shared" si="1"/>
        <v>1708840</v>
      </c>
      <c r="E32" s="8">
        <f>E33+E34</f>
        <v>3674300</v>
      </c>
    </row>
    <row r="33" spans="1:5" ht="33.75" customHeight="1">
      <c r="A33" s="22" t="s">
        <v>91</v>
      </c>
      <c r="B33" s="25" t="s">
        <v>9</v>
      </c>
      <c r="C33" s="8">
        <v>1965460</v>
      </c>
      <c r="D33" s="10">
        <f t="shared" si="1"/>
        <v>1708840</v>
      </c>
      <c r="E33" s="8">
        <v>3674300</v>
      </c>
    </row>
    <row r="34" spans="1:5" ht="39.75" customHeight="1" hidden="1">
      <c r="A34" s="22" t="s">
        <v>92</v>
      </c>
      <c r="B34" s="25" t="s">
        <v>93</v>
      </c>
      <c r="C34" s="8"/>
      <c r="D34" s="10"/>
      <c r="E34" s="8"/>
    </row>
    <row r="35" spans="1:5" ht="51" customHeight="1">
      <c r="A35" s="22" t="s">
        <v>133</v>
      </c>
      <c r="B35" s="25" t="s">
        <v>134</v>
      </c>
      <c r="C35" s="8">
        <v>2017170</v>
      </c>
      <c r="D35" s="10">
        <f>E35-C35</f>
        <v>431830</v>
      </c>
      <c r="E35" s="8">
        <v>2449000</v>
      </c>
    </row>
    <row r="36" spans="1:5" ht="39.75" customHeight="1">
      <c r="A36" s="20" t="s">
        <v>6</v>
      </c>
      <c r="B36" s="21" t="s">
        <v>10</v>
      </c>
      <c r="C36" s="11">
        <f>C37</f>
        <v>12210200</v>
      </c>
      <c r="D36" s="10">
        <f>E36-C36</f>
        <v>3871800</v>
      </c>
      <c r="E36" s="11">
        <f>E37</f>
        <v>16082000</v>
      </c>
    </row>
    <row r="37" spans="1:5" ht="39.75" customHeight="1">
      <c r="A37" s="22" t="s">
        <v>37</v>
      </c>
      <c r="B37" s="25" t="s">
        <v>11</v>
      </c>
      <c r="C37" s="8">
        <f>C38</f>
        <v>12210200</v>
      </c>
      <c r="D37" s="10">
        <f>E37-C37</f>
        <v>3871800</v>
      </c>
      <c r="E37" s="8">
        <f>E38</f>
        <v>16082000</v>
      </c>
    </row>
    <row r="38" spans="1:5" ht="39.75" customHeight="1">
      <c r="A38" s="22" t="s">
        <v>38</v>
      </c>
      <c r="B38" s="25" t="s">
        <v>12</v>
      </c>
      <c r="C38" s="8">
        <v>12210200</v>
      </c>
      <c r="D38" s="10">
        <f>E38-C38</f>
        <v>3871800</v>
      </c>
      <c r="E38" s="8">
        <v>16082000</v>
      </c>
    </row>
    <row r="39" spans="1:5" ht="39.75" customHeight="1" hidden="1">
      <c r="A39" s="22" t="s">
        <v>39</v>
      </c>
      <c r="B39" s="25" t="s">
        <v>13</v>
      </c>
      <c r="C39" s="8">
        <v>0</v>
      </c>
      <c r="D39" s="10"/>
      <c r="E39" s="8">
        <v>0</v>
      </c>
    </row>
    <row r="40" spans="1:5" ht="39.75" customHeight="1">
      <c r="A40" s="20" t="s">
        <v>5</v>
      </c>
      <c r="B40" s="21" t="s">
        <v>14</v>
      </c>
      <c r="C40" s="11">
        <f>C41</f>
        <v>103000</v>
      </c>
      <c r="D40" s="10">
        <f aca="true" t="shared" si="2" ref="D40:D72">E40-C40</f>
        <v>0</v>
      </c>
      <c r="E40" s="11">
        <f>E41</f>
        <v>103000</v>
      </c>
    </row>
    <row r="41" spans="1:5" ht="33.75" customHeight="1">
      <c r="A41" s="22" t="s">
        <v>40</v>
      </c>
      <c r="B41" s="21" t="s">
        <v>15</v>
      </c>
      <c r="C41" s="8">
        <f>C42</f>
        <v>103000</v>
      </c>
      <c r="D41" s="10">
        <f t="shared" si="2"/>
        <v>0</v>
      </c>
      <c r="E41" s="8">
        <f>E42</f>
        <v>103000</v>
      </c>
    </row>
    <row r="42" spans="1:5" ht="39.75" customHeight="1">
      <c r="A42" s="22" t="s">
        <v>41</v>
      </c>
      <c r="B42" s="25" t="s">
        <v>16</v>
      </c>
      <c r="C42" s="8">
        <v>103000</v>
      </c>
      <c r="D42" s="10">
        <f t="shared" si="2"/>
        <v>0</v>
      </c>
      <c r="E42" s="8">
        <v>103000</v>
      </c>
    </row>
    <row r="43" spans="1:5" ht="33.75" customHeight="1">
      <c r="A43" s="20" t="s">
        <v>42</v>
      </c>
      <c r="B43" s="21" t="s">
        <v>17</v>
      </c>
      <c r="C43" s="11">
        <f>C44+C45+C46</f>
        <v>1675200</v>
      </c>
      <c r="D43" s="10">
        <f t="shared" si="2"/>
        <v>585800</v>
      </c>
      <c r="E43" s="11">
        <f>E44+E45+E46</f>
        <v>2261000</v>
      </c>
    </row>
    <row r="44" spans="1:5" ht="60.75" customHeight="1">
      <c r="A44" s="22" t="s">
        <v>194</v>
      </c>
      <c r="B44" s="26" t="s">
        <v>18</v>
      </c>
      <c r="C44" s="8">
        <v>1395200</v>
      </c>
      <c r="D44" s="10">
        <f t="shared" si="2"/>
        <v>585800</v>
      </c>
      <c r="E44" s="8">
        <v>1981000</v>
      </c>
    </row>
    <row r="45" spans="1:5" ht="85.5" customHeight="1">
      <c r="A45" s="22" t="s">
        <v>195</v>
      </c>
      <c r="B45" s="22" t="s">
        <v>135</v>
      </c>
      <c r="C45" s="8">
        <v>260000</v>
      </c>
      <c r="D45" s="10">
        <f t="shared" si="2"/>
        <v>0</v>
      </c>
      <c r="E45" s="8">
        <v>260000</v>
      </c>
    </row>
    <row r="46" spans="1:5" ht="49.5" customHeight="1">
      <c r="A46" s="22" t="s">
        <v>196</v>
      </c>
      <c r="B46" s="22" t="s">
        <v>19</v>
      </c>
      <c r="C46" s="10">
        <v>20000</v>
      </c>
      <c r="D46" s="10">
        <f t="shared" si="2"/>
        <v>0</v>
      </c>
      <c r="E46" s="10">
        <v>20000</v>
      </c>
    </row>
    <row r="47" spans="1:5" ht="49.5" customHeight="1" hidden="1">
      <c r="A47" s="20" t="s">
        <v>4</v>
      </c>
      <c r="B47" s="20" t="s">
        <v>20</v>
      </c>
      <c r="C47" s="11">
        <f>C48+C49</f>
        <v>0</v>
      </c>
      <c r="D47" s="10">
        <f t="shared" si="2"/>
        <v>0</v>
      </c>
      <c r="E47" s="11">
        <f>E48+E49</f>
        <v>0</v>
      </c>
    </row>
    <row r="48" spans="1:5" ht="25.5" customHeight="1" hidden="1">
      <c r="A48" s="22" t="s">
        <v>43</v>
      </c>
      <c r="B48" s="25" t="s">
        <v>21</v>
      </c>
      <c r="C48" s="10">
        <v>0</v>
      </c>
      <c r="D48" s="10">
        <f t="shared" si="2"/>
        <v>0</v>
      </c>
      <c r="E48" s="10">
        <v>0</v>
      </c>
    </row>
    <row r="49" spans="1:5" ht="42" customHeight="1" hidden="1">
      <c r="A49" s="22" t="s">
        <v>151</v>
      </c>
      <c r="B49" s="25" t="s">
        <v>22</v>
      </c>
      <c r="C49" s="10">
        <v>0</v>
      </c>
      <c r="D49" s="10">
        <f t="shared" si="2"/>
        <v>0</v>
      </c>
      <c r="E49" s="10">
        <v>0</v>
      </c>
    </row>
    <row r="50" spans="1:5" ht="33" customHeight="1">
      <c r="A50" s="22"/>
      <c r="B50" s="21" t="s">
        <v>23</v>
      </c>
      <c r="C50" s="11">
        <f>C51+C58+C66+C70+C81+C83+C102</f>
        <v>13397700</v>
      </c>
      <c r="D50" s="10">
        <f t="shared" si="2"/>
        <v>1901980</v>
      </c>
      <c r="E50" s="11">
        <f>E51+E58+E66+E70+E81+E83+E102</f>
        <v>15299680</v>
      </c>
    </row>
    <row r="51" spans="1:5" ht="60.75" customHeight="1">
      <c r="A51" s="20" t="s">
        <v>44</v>
      </c>
      <c r="B51" s="21" t="s">
        <v>24</v>
      </c>
      <c r="C51" s="11">
        <f>C52+C53+C54+C55+C56+C57</f>
        <v>11671800</v>
      </c>
      <c r="D51" s="10">
        <f t="shared" si="2"/>
        <v>1191270</v>
      </c>
      <c r="E51" s="11">
        <f>E52+E53+E54+E55+E56+E57</f>
        <v>12863070</v>
      </c>
    </row>
    <row r="52" spans="1:5" ht="57" customHeight="1" hidden="1">
      <c r="A52" s="22" t="s">
        <v>45</v>
      </c>
      <c r="B52" s="25" t="s">
        <v>25</v>
      </c>
      <c r="C52" s="8">
        <v>0</v>
      </c>
      <c r="D52" s="10">
        <f t="shared" si="2"/>
        <v>0</v>
      </c>
      <c r="E52" s="8">
        <v>0</v>
      </c>
    </row>
    <row r="53" spans="1:5" ht="98.25" customHeight="1">
      <c r="A53" s="22" t="s">
        <v>167</v>
      </c>
      <c r="B53" s="25" t="s">
        <v>168</v>
      </c>
      <c r="C53" s="8">
        <v>10707100</v>
      </c>
      <c r="D53" s="10">
        <f t="shared" si="2"/>
        <v>960970</v>
      </c>
      <c r="E53" s="8">
        <v>11668070</v>
      </c>
    </row>
    <row r="54" spans="1:5" ht="91.5" customHeight="1">
      <c r="A54" s="22" t="s">
        <v>46</v>
      </c>
      <c r="B54" s="25" t="s">
        <v>98</v>
      </c>
      <c r="C54" s="8">
        <v>706700</v>
      </c>
      <c r="D54" s="10">
        <f t="shared" si="2"/>
        <v>230300</v>
      </c>
      <c r="E54" s="8">
        <v>937000</v>
      </c>
    </row>
    <row r="55" spans="1:5" ht="72.75" customHeight="1" hidden="1">
      <c r="A55" s="22" t="s">
        <v>47</v>
      </c>
      <c r="B55" s="25" t="s">
        <v>26</v>
      </c>
      <c r="C55" s="8"/>
      <c r="D55" s="10">
        <f t="shared" si="2"/>
        <v>0</v>
      </c>
      <c r="E55" s="8"/>
    </row>
    <row r="56" spans="1:5" ht="96.75" customHeight="1" hidden="1">
      <c r="A56" s="22" t="s">
        <v>48</v>
      </c>
      <c r="B56" s="25" t="s">
        <v>99</v>
      </c>
      <c r="C56" s="8"/>
      <c r="D56" s="10">
        <f t="shared" si="2"/>
        <v>0</v>
      </c>
      <c r="E56" s="8"/>
    </row>
    <row r="57" spans="1:5" ht="99" customHeight="1">
      <c r="A57" s="22" t="s">
        <v>49</v>
      </c>
      <c r="B57" s="25" t="s">
        <v>162</v>
      </c>
      <c r="C57" s="8">
        <v>258000</v>
      </c>
      <c r="D57" s="10">
        <f t="shared" si="2"/>
        <v>0</v>
      </c>
      <c r="E57" s="8">
        <v>258000</v>
      </c>
    </row>
    <row r="58" spans="1:5" ht="39.75" customHeight="1">
      <c r="A58" s="20" t="s">
        <v>50</v>
      </c>
      <c r="B58" s="21" t="s">
        <v>71</v>
      </c>
      <c r="C58" s="11">
        <f>C59</f>
        <v>219800</v>
      </c>
      <c r="D58" s="10">
        <f t="shared" si="2"/>
        <v>-26290</v>
      </c>
      <c r="E58" s="11">
        <f>E59</f>
        <v>193510</v>
      </c>
    </row>
    <row r="59" spans="1:5" ht="30.75" customHeight="1">
      <c r="A59" s="22" t="s">
        <v>51</v>
      </c>
      <c r="B59" s="25" t="s">
        <v>72</v>
      </c>
      <c r="C59" s="8">
        <f>C60+C61+C62+C63+C65</f>
        <v>219800</v>
      </c>
      <c r="D59" s="10">
        <f t="shared" si="2"/>
        <v>-26290</v>
      </c>
      <c r="E59" s="8">
        <f>E60+E61+E62+E63+E65</f>
        <v>193510</v>
      </c>
    </row>
    <row r="60" spans="1:5" ht="39.75" customHeight="1">
      <c r="A60" s="22" t="s">
        <v>242</v>
      </c>
      <c r="B60" s="25" t="s">
        <v>100</v>
      </c>
      <c r="C60" s="8">
        <v>66700</v>
      </c>
      <c r="D60" s="10">
        <f t="shared" si="2"/>
        <v>-24780</v>
      </c>
      <c r="E60" s="8">
        <v>41920</v>
      </c>
    </row>
    <row r="61" spans="1:5" ht="39.75" customHeight="1" hidden="1">
      <c r="A61" s="22" t="s">
        <v>101</v>
      </c>
      <c r="B61" s="25" t="s">
        <v>102</v>
      </c>
      <c r="C61" s="8"/>
      <c r="D61" s="10">
        <f t="shared" si="2"/>
        <v>0</v>
      </c>
      <c r="E61" s="8"/>
    </row>
    <row r="62" spans="1:5" ht="39.75" customHeight="1" hidden="1">
      <c r="A62" s="22" t="s">
        <v>103</v>
      </c>
      <c r="B62" s="25" t="s">
        <v>104</v>
      </c>
      <c r="C62" s="8">
        <v>0</v>
      </c>
      <c r="D62" s="10">
        <f t="shared" si="2"/>
        <v>0</v>
      </c>
      <c r="E62" s="8">
        <v>0</v>
      </c>
    </row>
    <row r="63" spans="1:5" ht="26.25" customHeight="1">
      <c r="A63" s="22" t="s">
        <v>105</v>
      </c>
      <c r="B63" s="25" t="s">
        <v>106</v>
      </c>
      <c r="C63" s="8">
        <f>C64</f>
        <v>151300</v>
      </c>
      <c r="D63" s="10">
        <f t="shared" si="2"/>
        <v>-1910</v>
      </c>
      <c r="E63" s="8">
        <f>E64</f>
        <v>149390</v>
      </c>
    </row>
    <row r="64" spans="1:5" ht="24.75" customHeight="1">
      <c r="A64" s="22" t="s">
        <v>243</v>
      </c>
      <c r="B64" s="25" t="s">
        <v>189</v>
      </c>
      <c r="C64" s="8">
        <v>151300</v>
      </c>
      <c r="D64" s="10">
        <f t="shared" si="2"/>
        <v>-1910</v>
      </c>
      <c r="E64" s="8">
        <v>149390</v>
      </c>
    </row>
    <row r="65" spans="1:5" ht="24.75" customHeight="1">
      <c r="A65" s="22" t="s">
        <v>291</v>
      </c>
      <c r="B65" s="25" t="s">
        <v>292</v>
      </c>
      <c r="C65" s="8">
        <v>1800</v>
      </c>
      <c r="D65" s="10">
        <f t="shared" si="2"/>
        <v>400</v>
      </c>
      <c r="E65" s="8">
        <v>2200</v>
      </c>
    </row>
    <row r="66" spans="1:5" ht="42.75" customHeight="1">
      <c r="A66" s="20" t="s">
        <v>52</v>
      </c>
      <c r="B66" s="20" t="s">
        <v>304</v>
      </c>
      <c r="C66" s="11">
        <f>C67+C68+C69</f>
        <v>639600</v>
      </c>
      <c r="D66" s="10">
        <f t="shared" si="2"/>
        <v>35400</v>
      </c>
      <c r="E66" s="11">
        <f>E67+E68+E69</f>
        <v>675000</v>
      </c>
    </row>
    <row r="67" spans="1:5" ht="45.75" customHeight="1" hidden="1">
      <c r="A67" s="22" t="s">
        <v>107</v>
      </c>
      <c r="B67" s="22" t="s">
        <v>108</v>
      </c>
      <c r="C67" s="8">
        <v>0</v>
      </c>
      <c r="D67" s="10">
        <f t="shared" si="2"/>
        <v>0</v>
      </c>
      <c r="E67" s="8">
        <v>0</v>
      </c>
    </row>
    <row r="68" spans="1:5" ht="49.5" customHeight="1" hidden="1">
      <c r="A68" s="22" t="s">
        <v>109</v>
      </c>
      <c r="B68" s="22" t="s">
        <v>110</v>
      </c>
      <c r="C68" s="8"/>
      <c r="D68" s="10">
        <f t="shared" si="2"/>
        <v>0</v>
      </c>
      <c r="E68" s="8"/>
    </row>
    <row r="69" spans="1:5" ht="39.75" customHeight="1">
      <c r="A69" s="22" t="s">
        <v>180</v>
      </c>
      <c r="B69" s="22" t="s">
        <v>111</v>
      </c>
      <c r="C69" s="8">
        <v>639600</v>
      </c>
      <c r="D69" s="10">
        <f t="shared" si="2"/>
        <v>35400</v>
      </c>
      <c r="E69" s="8">
        <v>675000</v>
      </c>
    </row>
    <row r="70" spans="1:5" ht="39.75" customHeight="1">
      <c r="A70" s="20" t="s">
        <v>53</v>
      </c>
      <c r="B70" s="20" t="s">
        <v>73</v>
      </c>
      <c r="C70" s="11">
        <f>C71+C72+C73+C74+C75+C76+C77+C78+C79+C80</f>
        <v>600000</v>
      </c>
      <c r="D70" s="10">
        <f t="shared" si="2"/>
        <v>50000</v>
      </c>
      <c r="E70" s="11">
        <f>E71+E72+E73+E74+E75+E76+E77+E78+E79+E80</f>
        <v>650000</v>
      </c>
    </row>
    <row r="71" spans="1:5" ht="39.75" customHeight="1" hidden="1">
      <c r="A71" s="22" t="s">
        <v>54</v>
      </c>
      <c r="B71" s="22" t="s">
        <v>74</v>
      </c>
      <c r="C71" s="10"/>
      <c r="D71" s="10">
        <f t="shared" si="2"/>
        <v>0</v>
      </c>
      <c r="E71" s="10"/>
    </row>
    <row r="72" spans="1:5" ht="101.25" customHeight="1" hidden="1">
      <c r="A72" s="22" t="s">
        <v>112</v>
      </c>
      <c r="B72" s="22" t="s">
        <v>113</v>
      </c>
      <c r="C72" s="10">
        <v>0</v>
      </c>
      <c r="D72" s="10">
        <f t="shared" si="2"/>
        <v>0</v>
      </c>
      <c r="E72" s="10">
        <v>0</v>
      </c>
    </row>
    <row r="73" spans="1:5" ht="99.75" customHeight="1" hidden="1">
      <c r="A73" s="22" t="s">
        <v>114</v>
      </c>
      <c r="B73" s="25" t="s">
        <v>115</v>
      </c>
      <c r="C73" s="10">
        <v>0</v>
      </c>
      <c r="D73" s="10">
        <f aca="true" t="shared" si="3" ref="D73:D99">E73-C73</f>
        <v>0</v>
      </c>
      <c r="E73" s="10">
        <v>0</v>
      </c>
    </row>
    <row r="74" spans="1:5" ht="105" customHeight="1" hidden="1">
      <c r="A74" s="22" t="s">
        <v>116</v>
      </c>
      <c r="B74" s="22" t="s">
        <v>117</v>
      </c>
      <c r="C74" s="10"/>
      <c r="D74" s="10">
        <f t="shared" si="3"/>
        <v>0</v>
      </c>
      <c r="E74" s="10"/>
    </row>
    <row r="75" spans="1:5" ht="105" customHeight="1" hidden="1">
      <c r="A75" s="22" t="s">
        <v>118</v>
      </c>
      <c r="B75" s="25" t="s">
        <v>119</v>
      </c>
      <c r="C75" s="10"/>
      <c r="D75" s="10">
        <f t="shared" si="3"/>
        <v>0</v>
      </c>
      <c r="E75" s="10"/>
    </row>
    <row r="76" spans="1:5" ht="90" customHeight="1" hidden="1">
      <c r="A76" s="22" t="s">
        <v>55</v>
      </c>
      <c r="B76" s="25" t="s">
        <v>75</v>
      </c>
      <c r="C76" s="10"/>
      <c r="D76" s="10">
        <f t="shared" si="3"/>
        <v>0</v>
      </c>
      <c r="E76" s="10"/>
    </row>
    <row r="77" spans="1:5" ht="90" customHeight="1" hidden="1">
      <c r="A77" s="22" t="s">
        <v>56</v>
      </c>
      <c r="B77" s="25" t="s">
        <v>76</v>
      </c>
      <c r="C77" s="10"/>
      <c r="D77" s="10">
        <f t="shared" si="3"/>
        <v>0</v>
      </c>
      <c r="E77" s="10"/>
    </row>
    <row r="78" spans="1:5" ht="60" customHeight="1" hidden="1">
      <c r="A78" s="22" t="s">
        <v>57</v>
      </c>
      <c r="B78" s="22" t="s">
        <v>77</v>
      </c>
      <c r="C78" s="10"/>
      <c r="D78" s="10">
        <f t="shared" si="3"/>
        <v>0</v>
      </c>
      <c r="E78" s="10"/>
    </row>
    <row r="79" spans="1:5" ht="78" customHeight="1">
      <c r="A79" s="22" t="s">
        <v>169</v>
      </c>
      <c r="B79" s="22" t="s">
        <v>170</v>
      </c>
      <c r="C79" s="8">
        <v>600000</v>
      </c>
      <c r="D79" s="10">
        <f t="shared" si="3"/>
        <v>50000</v>
      </c>
      <c r="E79" s="8">
        <v>650000</v>
      </c>
    </row>
    <row r="80" spans="1:5" ht="60" customHeight="1" hidden="1">
      <c r="A80" s="22" t="s">
        <v>58</v>
      </c>
      <c r="B80" s="22" t="s">
        <v>120</v>
      </c>
      <c r="C80" s="10"/>
      <c r="D80" s="10">
        <f t="shared" si="3"/>
        <v>0</v>
      </c>
      <c r="E80" s="10"/>
    </row>
    <row r="81" spans="1:5" ht="36" customHeight="1" hidden="1">
      <c r="A81" s="20" t="s">
        <v>59</v>
      </c>
      <c r="B81" s="20" t="s">
        <v>78</v>
      </c>
      <c r="C81" s="11">
        <f>C82</f>
        <v>0</v>
      </c>
      <c r="D81" s="10">
        <f t="shared" si="3"/>
        <v>0</v>
      </c>
      <c r="E81" s="11">
        <f>E82</f>
        <v>0</v>
      </c>
    </row>
    <row r="82" spans="1:5" ht="36" customHeight="1" hidden="1">
      <c r="A82" s="22" t="s">
        <v>60</v>
      </c>
      <c r="B82" s="22" t="s">
        <v>79</v>
      </c>
      <c r="C82" s="10"/>
      <c r="D82" s="10">
        <f t="shared" si="3"/>
        <v>0</v>
      </c>
      <c r="E82" s="10"/>
    </row>
    <row r="83" spans="1:5" ht="30" customHeight="1">
      <c r="A83" s="20" t="s">
        <v>61</v>
      </c>
      <c r="B83" s="21" t="s">
        <v>80</v>
      </c>
      <c r="C83" s="11">
        <f>C84+C85+C87+C89+C96+C97+C98+C99</f>
        <v>266500</v>
      </c>
      <c r="D83" s="10">
        <f t="shared" si="3"/>
        <v>651600</v>
      </c>
      <c r="E83" s="11">
        <f>E84+E85+E86+E87+E88+E89+E90+E91+E92+E93+E94+E95+E96+E97+E98+E99+E100+E101</f>
        <v>918100</v>
      </c>
    </row>
    <row r="84" spans="1:5" ht="86.25" customHeight="1">
      <c r="A84" s="22" t="s">
        <v>244</v>
      </c>
      <c r="B84" s="25" t="s">
        <v>245</v>
      </c>
      <c r="C84" s="8">
        <v>203900</v>
      </c>
      <c r="D84" s="10">
        <f t="shared" si="3"/>
        <v>0</v>
      </c>
      <c r="E84" s="8">
        <v>203900</v>
      </c>
    </row>
    <row r="85" spans="1:5" ht="99.75" customHeight="1">
      <c r="A85" s="22" t="s">
        <v>246</v>
      </c>
      <c r="B85" s="25" t="s">
        <v>247</v>
      </c>
      <c r="C85" s="8">
        <v>12000</v>
      </c>
      <c r="D85" s="10">
        <f t="shared" si="3"/>
        <v>0</v>
      </c>
      <c r="E85" s="8">
        <v>12000</v>
      </c>
    </row>
    <row r="86" spans="1:5" ht="99.75" customHeight="1">
      <c r="A86" s="22" t="s">
        <v>318</v>
      </c>
      <c r="B86" s="25" t="s">
        <v>247</v>
      </c>
      <c r="C86" s="8"/>
      <c r="D86" s="10">
        <f t="shared" si="3"/>
        <v>30900</v>
      </c>
      <c r="E86" s="8">
        <v>30900</v>
      </c>
    </row>
    <row r="87" spans="1:5" ht="113.25" customHeight="1">
      <c r="A87" s="22" t="s">
        <v>248</v>
      </c>
      <c r="B87" s="25" t="s">
        <v>249</v>
      </c>
      <c r="C87" s="8">
        <v>1600</v>
      </c>
      <c r="D87" s="10">
        <f t="shared" si="3"/>
        <v>1400</v>
      </c>
      <c r="E87" s="8">
        <v>3000</v>
      </c>
    </row>
    <row r="88" spans="1:5" ht="113.25" customHeight="1">
      <c r="A88" s="22" t="s">
        <v>330</v>
      </c>
      <c r="B88" s="25" t="s">
        <v>249</v>
      </c>
      <c r="C88" s="8"/>
      <c r="D88" s="10">
        <f t="shared" si="3"/>
        <v>49800</v>
      </c>
      <c r="E88" s="8">
        <v>49800</v>
      </c>
    </row>
    <row r="89" spans="1:5" ht="100.5" customHeight="1">
      <c r="A89" s="22" t="s">
        <v>321</v>
      </c>
      <c r="B89" s="25" t="s">
        <v>250</v>
      </c>
      <c r="C89" s="8">
        <v>0</v>
      </c>
      <c r="D89" s="10">
        <f t="shared" si="3"/>
        <v>9600</v>
      </c>
      <c r="E89" s="8">
        <v>9600</v>
      </c>
    </row>
    <row r="90" spans="1:5" ht="100.5" customHeight="1">
      <c r="A90" s="22" t="s">
        <v>322</v>
      </c>
      <c r="B90" s="25" t="s">
        <v>323</v>
      </c>
      <c r="C90" s="8"/>
      <c r="D90" s="10">
        <f t="shared" si="3"/>
        <v>27900</v>
      </c>
      <c r="E90" s="8">
        <v>27900</v>
      </c>
    </row>
    <row r="91" spans="1:5" ht="100.5" customHeight="1">
      <c r="A91" s="22" t="s">
        <v>319</v>
      </c>
      <c r="B91" s="25" t="s">
        <v>320</v>
      </c>
      <c r="C91" s="8"/>
      <c r="D91" s="10">
        <f t="shared" si="3"/>
        <v>500</v>
      </c>
      <c r="E91" s="8">
        <v>500</v>
      </c>
    </row>
    <row r="92" spans="1:5" ht="120.75" customHeight="1">
      <c r="A92" s="22" t="s">
        <v>324</v>
      </c>
      <c r="B92" s="25" t="s">
        <v>325</v>
      </c>
      <c r="C92" s="8"/>
      <c r="D92" s="10">
        <f t="shared" si="3"/>
        <v>43300</v>
      </c>
      <c r="E92" s="8">
        <v>43300</v>
      </c>
    </row>
    <row r="93" spans="1:5" ht="129.75" customHeight="1">
      <c r="A93" s="22" t="s">
        <v>326</v>
      </c>
      <c r="B93" s="25" t="s">
        <v>327</v>
      </c>
      <c r="C93" s="8"/>
      <c r="D93" s="10">
        <f t="shared" si="3"/>
        <v>14900</v>
      </c>
      <c r="E93" s="8">
        <v>14900</v>
      </c>
    </row>
    <row r="94" spans="1:5" ht="100.5" customHeight="1">
      <c r="A94" s="22" t="s">
        <v>328</v>
      </c>
      <c r="B94" s="25" t="s">
        <v>329</v>
      </c>
      <c r="C94" s="8"/>
      <c r="D94" s="10">
        <f t="shared" si="3"/>
        <v>8000</v>
      </c>
      <c r="E94" s="8">
        <v>8000</v>
      </c>
    </row>
    <row r="95" spans="1:5" ht="100.5" customHeight="1">
      <c r="A95" s="22" t="s">
        <v>331</v>
      </c>
      <c r="B95" s="25" t="s">
        <v>332</v>
      </c>
      <c r="C95" s="8"/>
      <c r="D95" s="10">
        <f t="shared" si="3"/>
        <v>45000</v>
      </c>
      <c r="E95" s="8">
        <v>45000</v>
      </c>
    </row>
    <row r="96" spans="1:5" ht="98.25" customHeight="1">
      <c r="A96" s="22" t="s">
        <v>251</v>
      </c>
      <c r="B96" s="25" t="s">
        <v>252</v>
      </c>
      <c r="C96" s="8">
        <v>22000</v>
      </c>
      <c r="D96" s="10">
        <f t="shared" si="3"/>
        <v>-1000</v>
      </c>
      <c r="E96" s="8">
        <v>21000</v>
      </c>
    </row>
    <row r="97" spans="1:5" ht="107.25" customHeight="1">
      <c r="A97" s="22" t="s">
        <v>333</v>
      </c>
      <c r="B97" s="25" t="s">
        <v>253</v>
      </c>
      <c r="C97" s="8">
        <v>0</v>
      </c>
      <c r="D97" s="10">
        <f t="shared" si="3"/>
        <v>246300</v>
      </c>
      <c r="E97" s="8">
        <v>246300</v>
      </c>
    </row>
    <row r="98" spans="1:5" ht="91.5" customHeight="1">
      <c r="A98" s="22" t="s">
        <v>293</v>
      </c>
      <c r="B98" s="25" t="s">
        <v>294</v>
      </c>
      <c r="C98" s="8">
        <v>5000</v>
      </c>
      <c r="D98" s="10">
        <f t="shared" si="3"/>
        <v>-5000</v>
      </c>
      <c r="E98" s="8">
        <v>0</v>
      </c>
    </row>
    <row r="99" spans="1:5" ht="86.25" customHeight="1">
      <c r="A99" s="22" t="s">
        <v>295</v>
      </c>
      <c r="B99" s="25" t="s">
        <v>296</v>
      </c>
      <c r="C99" s="8">
        <v>22000</v>
      </c>
      <c r="D99" s="10">
        <f t="shared" si="3"/>
        <v>-22000</v>
      </c>
      <c r="E99" s="8">
        <v>0</v>
      </c>
    </row>
    <row r="100" spans="1:5" ht="108" customHeight="1">
      <c r="A100" s="22" t="s">
        <v>334</v>
      </c>
      <c r="B100" s="25" t="s">
        <v>253</v>
      </c>
      <c r="C100" s="8"/>
      <c r="D100" s="10">
        <f>E100-C100</f>
        <v>2000</v>
      </c>
      <c r="E100" s="8">
        <v>2000</v>
      </c>
    </row>
    <row r="101" spans="1:5" ht="130.5" customHeight="1">
      <c r="A101" s="22" t="s">
        <v>335</v>
      </c>
      <c r="B101" s="25" t="s">
        <v>336</v>
      </c>
      <c r="C101" s="8"/>
      <c r="D101" s="10">
        <f>E101-C101</f>
        <v>200000</v>
      </c>
      <c r="E101" s="8">
        <v>200000</v>
      </c>
    </row>
    <row r="102" spans="1:5" ht="36" customHeight="1" hidden="1">
      <c r="A102" s="20" t="s">
        <v>62</v>
      </c>
      <c r="B102" s="21" t="s">
        <v>82</v>
      </c>
      <c r="C102" s="11">
        <f>C103+C104</f>
        <v>0</v>
      </c>
      <c r="D102" s="10">
        <f aca="true" t="shared" si="4" ref="D102:D122">E102-C102</f>
        <v>0</v>
      </c>
      <c r="E102" s="11">
        <f>E103+E104</f>
        <v>0</v>
      </c>
    </row>
    <row r="103" spans="1:5" ht="36" customHeight="1" hidden="1">
      <c r="A103" s="22" t="s">
        <v>63</v>
      </c>
      <c r="B103" s="25" t="s">
        <v>83</v>
      </c>
      <c r="C103" s="11"/>
      <c r="D103" s="10">
        <f t="shared" si="4"/>
        <v>0</v>
      </c>
      <c r="E103" s="11"/>
    </row>
    <row r="104" spans="1:5" ht="36" customHeight="1" hidden="1">
      <c r="A104" s="22" t="s">
        <v>64</v>
      </c>
      <c r="B104" s="25" t="s">
        <v>84</v>
      </c>
      <c r="C104" s="8"/>
      <c r="D104" s="10">
        <f t="shared" si="4"/>
        <v>0</v>
      </c>
      <c r="E104" s="8"/>
    </row>
    <row r="105" spans="1:5" ht="36" customHeight="1">
      <c r="A105" s="20" t="s">
        <v>65</v>
      </c>
      <c r="B105" s="21" t="s">
        <v>85</v>
      </c>
      <c r="C105" s="11">
        <f>C106</f>
        <v>406899483.06</v>
      </c>
      <c r="D105" s="12">
        <f t="shared" si="4"/>
        <v>361135879.94</v>
      </c>
      <c r="E105" s="11">
        <f>E106</f>
        <v>768035363</v>
      </c>
    </row>
    <row r="106" spans="1:5" ht="36" customHeight="1">
      <c r="A106" s="20" t="s">
        <v>310</v>
      </c>
      <c r="B106" s="21" t="s">
        <v>87</v>
      </c>
      <c r="C106" s="11">
        <f>C107+C113+C158+C187</f>
        <v>406899483.06</v>
      </c>
      <c r="D106" s="12">
        <f t="shared" si="4"/>
        <v>361135879.94</v>
      </c>
      <c r="E106" s="11">
        <f>E107+E113+E158+E187</f>
        <v>768035363</v>
      </c>
    </row>
    <row r="107" spans="1:5" ht="58.5" customHeight="1">
      <c r="A107" s="20" t="s">
        <v>311</v>
      </c>
      <c r="B107" s="21" t="s">
        <v>152</v>
      </c>
      <c r="C107" s="11">
        <f>C108+C110+C111+C112</f>
        <v>151219800</v>
      </c>
      <c r="D107" s="12">
        <f t="shared" si="4"/>
        <v>56131200</v>
      </c>
      <c r="E107" s="11">
        <f>E108+E110+E111+E112</f>
        <v>207351000</v>
      </c>
    </row>
    <row r="108" spans="1:6" ht="58.5" customHeight="1">
      <c r="A108" s="22" t="s">
        <v>201</v>
      </c>
      <c r="B108" s="25" t="s">
        <v>232</v>
      </c>
      <c r="C108" s="8">
        <f>C109</f>
        <v>151219800</v>
      </c>
      <c r="D108" s="10">
        <f t="shared" si="4"/>
        <v>56131200</v>
      </c>
      <c r="E108" s="8">
        <f>E109</f>
        <v>207351000</v>
      </c>
      <c r="F108" s="1">
        <v>801</v>
      </c>
    </row>
    <row r="109" spans="1:6" ht="68.25" customHeight="1">
      <c r="A109" s="22" t="s">
        <v>201</v>
      </c>
      <c r="B109" s="27" t="s">
        <v>181</v>
      </c>
      <c r="C109" s="8">
        <v>151219800</v>
      </c>
      <c r="D109" s="10">
        <f t="shared" si="4"/>
        <v>56131200</v>
      </c>
      <c r="E109" s="8">
        <v>207351000</v>
      </c>
      <c r="F109" s="1">
        <v>801</v>
      </c>
    </row>
    <row r="110" spans="1:6" ht="51.75" customHeight="1" hidden="1">
      <c r="A110" s="28" t="s">
        <v>165</v>
      </c>
      <c r="B110" s="25" t="s">
        <v>86</v>
      </c>
      <c r="C110" s="8"/>
      <c r="D110" s="10">
        <f t="shared" si="4"/>
        <v>0</v>
      </c>
      <c r="E110" s="8"/>
      <c r="F110" s="1">
        <v>2901</v>
      </c>
    </row>
    <row r="111" spans="1:5" ht="56.25" customHeight="1" hidden="1">
      <c r="A111" s="22" t="s">
        <v>136</v>
      </c>
      <c r="B111" s="25" t="s">
        <v>137</v>
      </c>
      <c r="C111" s="8"/>
      <c r="D111" s="10">
        <f t="shared" si="4"/>
        <v>0</v>
      </c>
      <c r="E111" s="8"/>
    </row>
    <row r="112" spans="1:5" ht="36" customHeight="1" hidden="1">
      <c r="A112" s="22" t="s">
        <v>66</v>
      </c>
      <c r="B112" s="25" t="s">
        <v>125</v>
      </c>
      <c r="C112" s="8">
        <v>0</v>
      </c>
      <c r="D112" s="10">
        <f t="shared" si="4"/>
        <v>0</v>
      </c>
      <c r="E112" s="8">
        <v>0</v>
      </c>
    </row>
    <row r="113" spans="1:6" ht="42" customHeight="1">
      <c r="A113" s="20" t="s">
        <v>312</v>
      </c>
      <c r="B113" s="21" t="s">
        <v>138</v>
      </c>
      <c r="C113" s="11">
        <f>C114+C119+C120+C122+C123+C124+C126+C127+C128+C129+C134+C138+C140+C146</f>
        <v>76113783.06</v>
      </c>
      <c r="D113" s="12">
        <f t="shared" si="4"/>
        <v>107301616.94</v>
      </c>
      <c r="E113" s="11">
        <f>E114+E119+E120+E121+E122+E123+E124+E126+E127+E128+E129+E134+E138+E140+E145+E146</f>
        <v>183415400</v>
      </c>
      <c r="F113" s="5"/>
    </row>
    <row r="114" spans="1:5" ht="58.5" customHeight="1" hidden="1">
      <c r="A114" s="28" t="s">
        <v>216</v>
      </c>
      <c r="B114" s="25" t="s">
        <v>175</v>
      </c>
      <c r="C114" s="12">
        <f>C115+C116+C117+C118</f>
        <v>0</v>
      </c>
      <c r="D114" s="10">
        <f t="shared" si="4"/>
        <v>0</v>
      </c>
      <c r="E114" s="12">
        <f>E115+E116+E117+E118</f>
        <v>0</v>
      </c>
    </row>
    <row r="115" spans="1:6" ht="77.25" customHeight="1" hidden="1">
      <c r="A115" s="28" t="s">
        <v>216</v>
      </c>
      <c r="B115" s="29" t="s">
        <v>224</v>
      </c>
      <c r="C115" s="10"/>
      <c r="D115" s="10">
        <f t="shared" si="4"/>
        <v>0</v>
      </c>
      <c r="E115" s="10"/>
      <c r="F115" s="1">
        <v>2974</v>
      </c>
    </row>
    <row r="116" spans="1:6" ht="76.5" customHeight="1" hidden="1">
      <c r="A116" s="28" t="s">
        <v>216</v>
      </c>
      <c r="B116" s="25" t="s">
        <v>153</v>
      </c>
      <c r="C116" s="10">
        <v>0</v>
      </c>
      <c r="D116" s="10">
        <f t="shared" si="4"/>
        <v>0</v>
      </c>
      <c r="E116" s="10">
        <v>0</v>
      </c>
      <c r="F116" s="1">
        <v>911</v>
      </c>
    </row>
    <row r="117" spans="1:6" ht="36" customHeight="1" hidden="1">
      <c r="A117" s="28" t="s">
        <v>216</v>
      </c>
      <c r="B117" s="25" t="s">
        <v>154</v>
      </c>
      <c r="C117" s="10">
        <v>0</v>
      </c>
      <c r="D117" s="10">
        <f t="shared" si="4"/>
        <v>0</v>
      </c>
      <c r="E117" s="10">
        <v>0</v>
      </c>
      <c r="F117" s="1">
        <v>912</v>
      </c>
    </row>
    <row r="118" spans="1:6" ht="36" customHeight="1" hidden="1">
      <c r="A118" s="28" t="s">
        <v>216</v>
      </c>
      <c r="B118" s="25" t="s">
        <v>177</v>
      </c>
      <c r="C118" s="10"/>
      <c r="D118" s="10">
        <f t="shared" si="4"/>
        <v>0</v>
      </c>
      <c r="E118" s="10"/>
      <c r="F118" s="1" t="s">
        <v>176</v>
      </c>
    </row>
    <row r="119" spans="1:5" ht="36" customHeight="1" hidden="1">
      <c r="A119" s="22" t="s">
        <v>215</v>
      </c>
      <c r="B119" s="30" t="s">
        <v>214</v>
      </c>
      <c r="C119" s="10"/>
      <c r="D119" s="10">
        <f t="shared" si="4"/>
        <v>0</v>
      </c>
      <c r="E119" s="10"/>
    </row>
    <row r="120" spans="1:6" ht="76.5" customHeight="1">
      <c r="A120" s="22" t="s">
        <v>254</v>
      </c>
      <c r="B120" s="30" t="s">
        <v>233</v>
      </c>
      <c r="C120" s="10">
        <v>1029600</v>
      </c>
      <c r="D120" s="10">
        <f t="shared" si="4"/>
        <v>-1029600</v>
      </c>
      <c r="E120" s="10">
        <v>0</v>
      </c>
      <c r="F120" s="6" t="s">
        <v>286</v>
      </c>
    </row>
    <row r="121" spans="1:6" ht="90.75" customHeight="1">
      <c r="A121" s="22" t="s">
        <v>363</v>
      </c>
      <c r="B121" s="30" t="s">
        <v>362</v>
      </c>
      <c r="C121" s="10"/>
      <c r="D121" s="10">
        <f t="shared" si="4"/>
        <v>1601000</v>
      </c>
      <c r="E121" s="10">
        <v>1601000</v>
      </c>
      <c r="F121" s="6"/>
    </row>
    <row r="122" spans="1:5" ht="76.5" customHeight="1" hidden="1">
      <c r="A122" s="22" t="s">
        <v>226</v>
      </c>
      <c r="B122" s="31" t="s">
        <v>179</v>
      </c>
      <c r="C122" s="10"/>
      <c r="D122" s="10">
        <f t="shared" si="4"/>
        <v>0</v>
      </c>
      <c r="E122" s="10"/>
    </row>
    <row r="123" spans="1:5" ht="76.5" customHeight="1" hidden="1">
      <c r="A123" s="22" t="s">
        <v>229</v>
      </c>
      <c r="B123" s="32" t="s">
        <v>230</v>
      </c>
      <c r="C123" s="10"/>
      <c r="D123" s="10"/>
      <c r="E123" s="10"/>
    </row>
    <row r="124" spans="1:5" ht="76.5" customHeight="1" hidden="1">
      <c r="A124" s="22" t="s">
        <v>227</v>
      </c>
      <c r="B124" s="33" t="s">
        <v>234</v>
      </c>
      <c r="C124" s="12">
        <f>C125</f>
        <v>0</v>
      </c>
      <c r="D124" s="10"/>
      <c r="E124" s="12">
        <f>E125</f>
        <v>0</v>
      </c>
    </row>
    <row r="125" spans="1:5" ht="56.25" customHeight="1" hidden="1">
      <c r="A125" s="22" t="s">
        <v>227</v>
      </c>
      <c r="B125" s="34" t="s">
        <v>225</v>
      </c>
      <c r="C125" s="10">
        <v>0</v>
      </c>
      <c r="D125" s="10"/>
      <c r="E125" s="10">
        <v>0</v>
      </c>
    </row>
    <row r="126" spans="1:6" ht="76.5" customHeight="1">
      <c r="A126" s="22" t="s">
        <v>255</v>
      </c>
      <c r="B126" s="22" t="s">
        <v>256</v>
      </c>
      <c r="C126" s="10">
        <v>13941182.83</v>
      </c>
      <c r="D126" s="10">
        <f>E126-C126</f>
        <v>3697417.17</v>
      </c>
      <c r="E126" s="10">
        <v>17638600</v>
      </c>
      <c r="F126" s="1" t="s">
        <v>341</v>
      </c>
    </row>
    <row r="127" spans="1:6" ht="66.75" customHeight="1">
      <c r="A127" s="22" t="s">
        <v>257</v>
      </c>
      <c r="B127" s="35" t="s">
        <v>217</v>
      </c>
      <c r="C127" s="10">
        <v>1190653</v>
      </c>
      <c r="D127" s="10">
        <f aca="true" t="shared" si="5" ref="D127:D145">E127-C127</f>
        <v>-28353</v>
      </c>
      <c r="E127" s="10">
        <v>1162300</v>
      </c>
      <c r="F127" s="1" t="s">
        <v>337</v>
      </c>
    </row>
    <row r="128" spans="1:6" ht="48" customHeight="1">
      <c r="A128" s="22" t="s">
        <v>258</v>
      </c>
      <c r="B128" s="25" t="s">
        <v>223</v>
      </c>
      <c r="C128" s="10">
        <v>2179088.15</v>
      </c>
      <c r="D128" s="10">
        <f t="shared" si="5"/>
        <v>2880711.85</v>
      </c>
      <c r="E128" s="10">
        <v>5059800</v>
      </c>
      <c r="F128" s="1" t="s">
        <v>342</v>
      </c>
    </row>
    <row r="129" spans="1:5" ht="31.5" customHeight="1">
      <c r="A129" s="20" t="s">
        <v>302</v>
      </c>
      <c r="B129" s="21" t="s">
        <v>235</v>
      </c>
      <c r="C129" s="12">
        <f>C130+C131+C132+C133</f>
        <v>30704144.07</v>
      </c>
      <c r="D129" s="12">
        <f t="shared" si="5"/>
        <v>-30508544.07</v>
      </c>
      <c r="E129" s="12">
        <f>E130+E131+E132+E133</f>
        <v>195600</v>
      </c>
    </row>
    <row r="130" spans="1:6" ht="49.5" customHeight="1">
      <c r="A130" s="22" t="s">
        <v>259</v>
      </c>
      <c r="B130" s="34" t="s">
        <v>260</v>
      </c>
      <c r="C130" s="10">
        <v>30595858.59</v>
      </c>
      <c r="D130" s="10">
        <f t="shared" si="5"/>
        <v>-30595858.59</v>
      </c>
      <c r="E130" s="10">
        <v>0</v>
      </c>
      <c r="F130" s="1" t="s">
        <v>315</v>
      </c>
    </row>
    <row r="131" spans="1:6" ht="63" customHeight="1">
      <c r="A131" s="22" t="s">
        <v>259</v>
      </c>
      <c r="B131" s="22" t="s">
        <v>219</v>
      </c>
      <c r="C131" s="10">
        <v>108285.48</v>
      </c>
      <c r="D131" s="10">
        <f t="shared" si="5"/>
        <v>-13685.479999999996</v>
      </c>
      <c r="E131" s="10">
        <v>94600</v>
      </c>
      <c r="F131" s="1" t="s">
        <v>340</v>
      </c>
    </row>
    <row r="132" spans="1:5" ht="57" customHeight="1" hidden="1">
      <c r="A132" s="22" t="s">
        <v>218</v>
      </c>
      <c r="B132" s="22" t="s">
        <v>220</v>
      </c>
      <c r="C132" s="10"/>
      <c r="D132" s="10">
        <f t="shared" si="5"/>
        <v>0</v>
      </c>
      <c r="E132" s="10"/>
    </row>
    <row r="133" spans="1:6" ht="57.75" customHeight="1">
      <c r="A133" s="22" t="s">
        <v>259</v>
      </c>
      <c r="B133" s="22" t="s">
        <v>338</v>
      </c>
      <c r="C133" s="10"/>
      <c r="D133" s="10">
        <f t="shared" si="5"/>
        <v>101000</v>
      </c>
      <c r="E133" s="10">
        <v>101000</v>
      </c>
      <c r="F133" s="1" t="s">
        <v>339</v>
      </c>
    </row>
    <row r="134" spans="1:5" ht="66" customHeight="1">
      <c r="A134" s="20" t="s">
        <v>301</v>
      </c>
      <c r="B134" s="21" t="s">
        <v>290</v>
      </c>
      <c r="C134" s="12">
        <f>C135+C136+C137</f>
        <v>20567777.78</v>
      </c>
      <c r="D134" s="10">
        <f t="shared" si="5"/>
        <v>-3393677.780000001</v>
      </c>
      <c r="E134" s="12">
        <f>E135+E136+E137</f>
        <v>17174100</v>
      </c>
    </row>
    <row r="135" spans="1:8" ht="54.75" customHeight="1">
      <c r="A135" s="22" t="s">
        <v>300</v>
      </c>
      <c r="B135" s="36" t="s">
        <v>299</v>
      </c>
      <c r="C135" s="10">
        <v>20567777.78</v>
      </c>
      <c r="D135" s="10">
        <f t="shared" si="5"/>
        <v>-3393677.780000001</v>
      </c>
      <c r="E135" s="10">
        <v>17174100</v>
      </c>
      <c r="F135" s="37">
        <v>2.33846404751012E+19</v>
      </c>
      <c r="H135" s="38"/>
    </row>
    <row r="136" spans="1:6" ht="72" customHeight="1" hidden="1">
      <c r="A136" s="22" t="s">
        <v>202</v>
      </c>
      <c r="B136" s="25" t="s">
        <v>178</v>
      </c>
      <c r="C136" s="10"/>
      <c r="D136" s="10">
        <f t="shared" si="5"/>
        <v>0</v>
      </c>
      <c r="E136" s="10"/>
      <c r="F136" s="1">
        <v>2933</v>
      </c>
    </row>
    <row r="137" spans="1:5" ht="55.5" customHeight="1" hidden="1">
      <c r="A137" s="22" t="s">
        <v>202</v>
      </c>
      <c r="B137" s="35" t="s">
        <v>199</v>
      </c>
      <c r="C137" s="10"/>
      <c r="D137" s="10">
        <f t="shared" si="5"/>
        <v>0</v>
      </c>
      <c r="E137" s="10"/>
    </row>
    <row r="138" spans="1:6" ht="43.5" customHeight="1" hidden="1">
      <c r="A138" s="22" t="s">
        <v>212</v>
      </c>
      <c r="B138" s="35" t="s">
        <v>213</v>
      </c>
      <c r="C138" s="10">
        <f>C139</f>
        <v>0</v>
      </c>
      <c r="D138" s="10">
        <f t="shared" si="5"/>
        <v>0</v>
      </c>
      <c r="E138" s="10">
        <f>E139</f>
        <v>0</v>
      </c>
      <c r="F138" s="1">
        <v>347</v>
      </c>
    </row>
    <row r="139" spans="1:6" ht="73.5" customHeight="1" hidden="1">
      <c r="A139" s="22" t="s">
        <v>212</v>
      </c>
      <c r="B139" s="39" t="s">
        <v>198</v>
      </c>
      <c r="C139" s="10">
        <v>0</v>
      </c>
      <c r="D139" s="10">
        <f t="shared" si="5"/>
        <v>0</v>
      </c>
      <c r="E139" s="10">
        <v>0</v>
      </c>
      <c r="F139" s="1" t="s">
        <v>222</v>
      </c>
    </row>
    <row r="140" spans="1:6" ht="39" customHeight="1">
      <c r="A140" s="22" t="s">
        <v>261</v>
      </c>
      <c r="B140" s="39" t="s">
        <v>231</v>
      </c>
      <c r="C140" s="10">
        <f>C141+C143+C144</f>
        <v>973737.23</v>
      </c>
      <c r="D140" s="10">
        <f t="shared" si="5"/>
        <v>-238237.22999999998</v>
      </c>
      <c r="E140" s="10">
        <f>E141+E143+E144</f>
        <v>735500</v>
      </c>
      <c r="F140" s="1" t="s">
        <v>314</v>
      </c>
    </row>
    <row r="141" spans="1:6" ht="67.5" customHeight="1">
      <c r="A141" s="22" t="s">
        <v>261</v>
      </c>
      <c r="B141" s="39" t="s">
        <v>364</v>
      </c>
      <c r="C141" s="10">
        <v>973737.23</v>
      </c>
      <c r="D141" s="10">
        <f t="shared" si="5"/>
        <v>-238237.22999999998</v>
      </c>
      <c r="E141" s="10">
        <v>735500</v>
      </c>
      <c r="F141" s="1" t="s">
        <v>287</v>
      </c>
    </row>
    <row r="142" spans="1:6" ht="89.25" customHeight="1" hidden="1">
      <c r="A142" s="22" t="s">
        <v>262</v>
      </c>
      <c r="B142" s="39" t="s">
        <v>263</v>
      </c>
      <c r="C142" s="10"/>
      <c r="D142" s="10">
        <f t="shared" si="5"/>
        <v>0</v>
      </c>
      <c r="E142" s="10"/>
      <c r="F142" s="1" t="s">
        <v>288</v>
      </c>
    </row>
    <row r="143" spans="1:6" ht="79.5" customHeight="1" hidden="1">
      <c r="A143" s="22" t="s">
        <v>261</v>
      </c>
      <c r="B143" s="39" t="s">
        <v>263</v>
      </c>
      <c r="C143" s="10"/>
      <c r="D143" s="10">
        <f t="shared" si="5"/>
        <v>0</v>
      </c>
      <c r="E143" s="10"/>
      <c r="F143" s="1" t="s">
        <v>288</v>
      </c>
    </row>
    <row r="144" spans="1:5" ht="67.5" customHeight="1" hidden="1">
      <c r="A144" s="22" t="s">
        <v>261</v>
      </c>
      <c r="B144" s="39" t="s">
        <v>264</v>
      </c>
      <c r="C144" s="10"/>
      <c r="D144" s="10"/>
      <c r="E144" s="10"/>
    </row>
    <row r="145" spans="1:6" ht="67.5" customHeight="1">
      <c r="A145" s="22" t="s">
        <v>343</v>
      </c>
      <c r="B145" s="9" t="s">
        <v>344</v>
      </c>
      <c r="C145" s="10"/>
      <c r="D145" s="10">
        <f t="shared" si="5"/>
        <v>82009500</v>
      </c>
      <c r="E145" s="10">
        <v>82009500</v>
      </c>
      <c r="F145" s="1" t="s">
        <v>345</v>
      </c>
    </row>
    <row r="146" spans="1:5" ht="28.5" customHeight="1">
      <c r="A146" s="40" t="s">
        <v>265</v>
      </c>
      <c r="B146" s="21" t="s">
        <v>94</v>
      </c>
      <c r="C146" s="11">
        <f>C147+C148+C149+C150+C151+C152+C153+C154</f>
        <v>5527600</v>
      </c>
      <c r="D146" s="10">
        <f>E146-C146</f>
        <v>52311400</v>
      </c>
      <c r="E146" s="11">
        <f>E147+E148+E149+E150+E151+E152+E153+E154+E155+E156</f>
        <v>57839000</v>
      </c>
    </row>
    <row r="147" spans="1:6" ht="63" customHeight="1">
      <c r="A147" s="28" t="s">
        <v>266</v>
      </c>
      <c r="B147" s="41" t="s">
        <v>172</v>
      </c>
      <c r="C147" s="10">
        <v>1711500</v>
      </c>
      <c r="D147" s="10">
        <f>E147-C147</f>
        <v>433700</v>
      </c>
      <c r="E147" s="10">
        <v>2145200</v>
      </c>
      <c r="F147" s="1">
        <v>966</v>
      </c>
    </row>
    <row r="148" spans="1:6" ht="69.75" customHeight="1" hidden="1">
      <c r="A148" s="28" t="s">
        <v>203</v>
      </c>
      <c r="B148" s="41" t="s">
        <v>173</v>
      </c>
      <c r="C148" s="10">
        <v>0</v>
      </c>
      <c r="D148" s="10">
        <f>E148-C148</f>
        <v>0</v>
      </c>
      <c r="E148" s="10">
        <v>0</v>
      </c>
      <c r="F148" s="7">
        <v>981</v>
      </c>
    </row>
    <row r="149" spans="1:6" ht="72.75" customHeight="1">
      <c r="A149" s="28" t="s">
        <v>267</v>
      </c>
      <c r="B149" s="25" t="s">
        <v>221</v>
      </c>
      <c r="C149" s="10">
        <v>9800</v>
      </c>
      <c r="D149" s="10">
        <f>E149-C149</f>
        <v>100</v>
      </c>
      <c r="E149" s="10">
        <v>9900</v>
      </c>
      <c r="F149" s="7">
        <v>2904</v>
      </c>
    </row>
    <row r="150" spans="1:6" ht="57" customHeight="1">
      <c r="A150" s="28" t="s">
        <v>203</v>
      </c>
      <c r="B150" s="34" t="s">
        <v>228</v>
      </c>
      <c r="C150" s="10"/>
      <c r="D150" s="10"/>
      <c r="E150" s="10">
        <v>47543000</v>
      </c>
      <c r="F150" s="7">
        <v>2938</v>
      </c>
    </row>
    <row r="151" spans="1:6" ht="114" customHeight="1">
      <c r="A151" s="28" t="s">
        <v>267</v>
      </c>
      <c r="B151" s="9" t="s">
        <v>197</v>
      </c>
      <c r="C151" s="10">
        <v>1609600</v>
      </c>
      <c r="D151" s="10">
        <f>E151-C151</f>
        <v>890400</v>
      </c>
      <c r="E151" s="10">
        <v>2500000</v>
      </c>
      <c r="F151" s="7">
        <v>2975</v>
      </c>
    </row>
    <row r="152" spans="1:6" ht="56.25" customHeight="1" hidden="1">
      <c r="A152" s="28" t="s">
        <v>203</v>
      </c>
      <c r="B152" s="25" t="s">
        <v>166</v>
      </c>
      <c r="C152" s="10"/>
      <c r="D152" s="10"/>
      <c r="E152" s="10"/>
      <c r="F152" s="7"/>
    </row>
    <row r="153" spans="1:6" ht="87" customHeight="1">
      <c r="A153" s="28" t="s">
        <v>266</v>
      </c>
      <c r="B153" s="25" t="s">
        <v>236</v>
      </c>
      <c r="C153" s="10">
        <f>3070700-901000</f>
        <v>2169700</v>
      </c>
      <c r="D153" s="10">
        <f>E153-C153</f>
        <v>1850200</v>
      </c>
      <c r="E153" s="10">
        <v>4019900</v>
      </c>
      <c r="F153" s="7">
        <v>2951</v>
      </c>
    </row>
    <row r="154" spans="1:6" ht="101.25" customHeight="1">
      <c r="A154" s="28" t="s">
        <v>267</v>
      </c>
      <c r="B154" s="41" t="s">
        <v>298</v>
      </c>
      <c r="C154" s="10">
        <v>27000</v>
      </c>
      <c r="D154" s="10">
        <f>E154-C154</f>
        <v>-27000</v>
      </c>
      <c r="E154" s="10">
        <v>0</v>
      </c>
      <c r="F154" s="7">
        <v>995</v>
      </c>
    </row>
    <row r="155" spans="1:6" ht="81" customHeight="1">
      <c r="A155" s="28" t="s">
        <v>266</v>
      </c>
      <c r="B155" s="41" t="s">
        <v>360</v>
      </c>
      <c r="C155" s="10"/>
      <c r="D155" s="10">
        <f>E155-C155</f>
        <v>641000</v>
      </c>
      <c r="E155" s="10">
        <v>641000</v>
      </c>
      <c r="F155" s="7"/>
    </row>
    <row r="156" spans="1:6" ht="63.75" customHeight="1">
      <c r="A156" s="28" t="s">
        <v>267</v>
      </c>
      <c r="B156" s="41" t="s">
        <v>361</v>
      </c>
      <c r="C156" s="10"/>
      <c r="D156" s="10">
        <f>E156-C156</f>
        <v>980000</v>
      </c>
      <c r="E156" s="10">
        <v>980000</v>
      </c>
      <c r="F156" s="7"/>
    </row>
    <row r="157" spans="1:6" ht="63.75" customHeight="1">
      <c r="A157" s="28" t="s">
        <v>266</v>
      </c>
      <c r="B157" s="41"/>
      <c r="C157" s="10"/>
      <c r="D157" s="10"/>
      <c r="E157" s="10"/>
      <c r="F157" s="7"/>
    </row>
    <row r="158" spans="1:5" ht="36" customHeight="1">
      <c r="A158" s="20" t="s">
        <v>268</v>
      </c>
      <c r="B158" s="21" t="s">
        <v>155</v>
      </c>
      <c r="C158" s="11">
        <f>C159+C169+C174+C176+C177+C179+C181+C182+C183+C184+C186+C185</f>
        <v>127715100</v>
      </c>
      <c r="D158" s="12">
        <f aca="true" t="shared" si="6" ref="D158:D181">E158-C158</f>
        <v>223736500</v>
      </c>
      <c r="E158" s="11">
        <f>E159+E169+E174+E176+E177+E179+E181+E182+E183+E184+E186+E185</f>
        <v>351451600</v>
      </c>
    </row>
    <row r="159" spans="1:5" ht="45.75" customHeight="1">
      <c r="A159" s="28" t="s">
        <v>269</v>
      </c>
      <c r="B159" s="25" t="s">
        <v>96</v>
      </c>
      <c r="C159" s="8">
        <f>C160+C161+C162+C163+C164+C165+C166+C167+C168+C170+C171+C172+C173</f>
        <v>117057000</v>
      </c>
      <c r="D159" s="10">
        <f t="shared" si="6"/>
        <v>217825300</v>
      </c>
      <c r="E159" s="8">
        <f>E160+E161+E162+E163+E164+E165+E166+E167+E168+E170+E171+E172+E173</f>
        <v>334882300</v>
      </c>
    </row>
    <row r="160" spans="1:6" ht="153.75" customHeight="1">
      <c r="A160" s="28" t="s">
        <v>270</v>
      </c>
      <c r="B160" s="42" t="s">
        <v>184</v>
      </c>
      <c r="C160" s="10">
        <f>84366700+20931500</f>
        <v>105298200</v>
      </c>
      <c r="D160" s="10">
        <f t="shared" si="6"/>
        <v>217277100</v>
      </c>
      <c r="E160" s="10">
        <v>322575300</v>
      </c>
      <c r="F160" s="1">
        <v>934</v>
      </c>
    </row>
    <row r="161" spans="1:6" ht="145.5" customHeight="1" hidden="1">
      <c r="A161" s="28" t="s">
        <v>204</v>
      </c>
      <c r="B161" s="42" t="s">
        <v>171</v>
      </c>
      <c r="C161" s="10"/>
      <c r="D161" s="10">
        <f t="shared" si="6"/>
        <v>0</v>
      </c>
      <c r="E161" s="10"/>
      <c r="F161" s="1">
        <v>937</v>
      </c>
    </row>
    <row r="162" spans="1:6" ht="61.5" customHeight="1">
      <c r="A162" s="28" t="s">
        <v>271</v>
      </c>
      <c r="B162" s="42" t="s">
        <v>187</v>
      </c>
      <c r="C162" s="10">
        <f>58200+7300</f>
        <v>65500</v>
      </c>
      <c r="D162" s="10">
        <f t="shared" si="6"/>
        <v>15200</v>
      </c>
      <c r="E162" s="10">
        <v>80700</v>
      </c>
      <c r="F162" s="1">
        <v>967</v>
      </c>
    </row>
    <row r="163" spans="1:6" ht="84" customHeight="1">
      <c r="A163" s="28" t="s">
        <v>271</v>
      </c>
      <c r="B163" s="25" t="s">
        <v>188</v>
      </c>
      <c r="C163" s="10">
        <f>237700+12500</f>
        <v>250200</v>
      </c>
      <c r="D163" s="10">
        <f t="shared" si="6"/>
        <v>48200</v>
      </c>
      <c r="E163" s="10">
        <v>298400</v>
      </c>
      <c r="F163" s="1">
        <v>955</v>
      </c>
    </row>
    <row r="164" spans="1:6" ht="94.5" customHeight="1">
      <c r="A164" s="28" t="s">
        <v>271</v>
      </c>
      <c r="B164" s="43" t="s">
        <v>185</v>
      </c>
      <c r="C164" s="10">
        <f>880100-42500</f>
        <v>837600</v>
      </c>
      <c r="D164" s="10">
        <f t="shared" si="6"/>
        <v>22000</v>
      </c>
      <c r="E164" s="10">
        <v>859600</v>
      </c>
      <c r="F164" s="1">
        <v>940</v>
      </c>
    </row>
    <row r="165" spans="1:6" ht="68.25" customHeight="1">
      <c r="A165" s="28" t="s">
        <v>271</v>
      </c>
      <c r="B165" s="42" t="s">
        <v>186</v>
      </c>
      <c r="C165" s="10">
        <v>1387000</v>
      </c>
      <c r="D165" s="10">
        <f t="shared" si="6"/>
        <v>143600</v>
      </c>
      <c r="E165" s="10">
        <v>1530600</v>
      </c>
      <c r="F165" s="1">
        <v>945</v>
      </c>
    </row>
    <row r="166" spans="1:6" ht="95.25" customHeight="1">
      <c r="A166" s="28" t="s">
        <v>271</v>
      </c>
      <c r="B166" s="25" t="s">
        <v>191</v>
      </c>
      <c r="C166" s="10">
        <v>111200</v>
      </c>
      <c r="D166" s="10">
        <f t="shared" si="6"/>
        <v>21500</v>
      </c>
      <c r="E166" s="10">
        <v>132700</v>
      </c>
      <c r="F166" s="1">
        <v>2962</v>
      </c>
    </row>
    <row r="167" spans="1:6" ht="68.25" customHeight="1">
      <c r="A167" s="28" t="s">
        <v>271</v>
      </c>
      <c r="B167" s="25" t="s">
        <v>190</v>
      </c>
      <c r="C167" s="10">
        <v>62000</v>
      </c>
      <c r="D167" s="10">
        <f t="shared" si="6"/>
        <v>11500</v>
      </c>
      <c r="E167" s="10">
        <v>73500</v>
      </c>
      <c r="F167" s="1">
        <v>949</v>
      </c>
    </row>
    <row r="168" spans="1:6" ht="81" customHeight="1">
      <c r="A168" s="28" t="s">
        <v>271</v>
      </c>
      <c r="B168" s="25" t="s">
        <v>200</v>
      </c>
      <c r="C168" s="10">
        <f>0+41100</f>
        <v>41100</v>
      </c>
      <c r="D168" s="10">
        <f t="shared" si="6"/>
        <v>-28700</v>
      </c>
      <c r="E168" s="10">
        <v>12400</v>
      </c>
      <c r="F168" s="1">
        <v>2969</v>
      </c>
    </row>
    <row r="169" spans="1:5" ht="59.25" customHeight="1" hidden="1">
      <c r="A169" s="22" t="s">
        <v>289</v>
      </c>
      <c r="B169" s="25" t="s">
        <v>95</v>
      </c>
      <c r="C169" s="10"/>
      <c r="D169" s="10">
        <f t="shared" si="6"/>
        <v>0</v>
      </c>
      <c r="E169" s="10"/>
    </row>
    <row r="170" spans="1:6" ht="57" customHeight="1">
      <c r="A170" s="28" t="s">
        <v>270</v>
      </c>
      <c r="B170" s="25" t="s">
        <v>183</v>
      </c>
      <c r="C170" s="10">
        <f>1513500+79700</f>
        <v>1593200</v>
      </c>
      <c r="D170" s="10">
        <f t="shared" si="6"/>
        <v>263400</v>
      </c>
      <c r="E170" s="10">
        <v>1856600</v>
      </c>
      <c r="F170" s="1">
        <v>936</v>
      </c>
    </row>
    <row r="171" spans="1:6" ht="81.75" customHeight="1">
      <c r="A171" s="22" t="s">
        <v>204</v>
      </c>
      <c r="B171" s="25" t="s">
        <v>182</v>
      </c>
      <c r="C171" s="10">
        <v>6539400</v>
      </c>
      <c r="D171" s="10">
        <f t="shared" si="6"/>
        <v>-43400</v>
      </c>
      <c r="E171" s="10">
        <v>6496000</v>
      </c>
      <c r="F171" s="1">
        <v>0</v>
      </c>
    </row>
    <row r="172" spans="1:6" ht="74.25" customHeight="1">
      <c r="A172" s="28" t="s">
        <v>271</v>
      </c>
      <c r="B172" s="25" t="s">
        <v>272</v>
      </c>
      <c r="C172" s="10">
        <f>422800+22300</f>
        <v>445100</v>
      </c>
      <c r="D172" s="10">
        <f t="shared" si="6"/>
        <v>0</v>
      </c>
      <c r="E172" s="10">
        <f>422800+22300</f>
        <v>445100</v>
      </c>
      <c r="F172" s="1">
        <v>2941</v>
      </c>
    </row>
    <row r="173" spans="1:6" ht="129" customHeight="1">
      <c r="A173" s="28" t="s">
        <v>271</v>
      </c>
      <c r="B173" s="25" t="s">
        <v>174</v>
      </c>
      <c r="C173" s="10">
        <f>405200+21300</f>
        <v>426500</v>
      </c>
      <c r="D173" s="10">
        <f t="shared" si="6"/>
        <v>94900</v>
      </c>
      <c r="E173" s="10">
        <v>521400</v>
      </c>
      <c r="F173" s="1">
        <v>942</v>
      </c>
    </row>
    <row r="174" spans="1:5" ht="90" customHeight="1">
      <c r="A174" s="28" t="s">
        <v>309</v>
      </c>
      <c r="B174" s="25" t="s">
        <v>156</v>
      </c>
      <c r="C174" s="12">
        <f>C175</f>
        <v>3805800</v>
      </c>
      <c r="D174" s="12">
        <f t="shared" si="6"/>
        <v>-185000</v>
      </c>
      <c r="E174" s="12">
        <f>E175</f>
        <v>3620800</v>
      </c>
    </row>
    <row r="175" spans="1:6" ht="96" customHeight="1">
      <c r="A175" s="28" t="s">
        <v>273</v>
      </c>
      <c r="B175" s="42" t="s">
        <v>193</v>
      </c>
      <c r="C175" s="10">
        <f>3615500+190300</f>
        <v>3805800</v>
      </c>
      <c r="D175" s="10">
        <f t="shared" si="6"/>
        <v>-185000</v>
      </c>
      <c r="E175" s="10">
        <v>3620800</v>
      </c>
      <c r="F175" s="1">
        <v>2935</v>
      </c>
    </row>
    <row r="176" spans="1:5" ht="180" customHeight="1" hidden="1">
      <c r="A176" s="22" t="s">
        <v>67</v>
      </c>
      <c r="B176" s="25" t="s">
        <v>121</v>
      </c>
      <c r="C176" s="10">
        <v>0</v>
      </c>
      <c r="D176" s="10">
        <f t="shared" si="6"/>
        <v>0</v>
      </c>
      <c r="E176" s="10">
        <v>0</v>
      </c>
    </row>
    <row r="177" spans="1:6" ht="44.25" customHeight="1" hidden="1">
      <c r="A177" s="20" t="s">
        <v>68</v>
      </c>
      <c r="B177" s="21" t="s">
        <v>122</v>
      </c>
      <c r="C177" s="12">
        <f>C178</f>
        <v>0</v>
      </c>
      <c r="D177" s="12">
        <f t="shared" si="6"/>
        <v>0</v>
      </c>
      <c r="E177" s="12">
        <f>E178</f>
        <v>0</v>
      </c>
      <c r="F177" s="5"/>
    </row>
    <row r="178" spans="1:6" ht="100.5" customHeight="1" hidden="1">
      <c r="A178" s="22" t="s">
        <v>68</v>
      </c>
      <c r="B178" s="22" t="s">
        <v>139</v>
      </c>
      <c r="C178" s="10">
        <v>0</v>
      </c>
      <c r="D178" s="10">
        <f t="shared" si="6"/>
        <v>0</v>
      </c>
      <c r="E178" s="10">
        <v>0</v>
      </c>
      <c r="F178" s="5">
        <v>936</v>
      </c>
    </row>
    <row r="179" spans="1:5" ht="68.25" customHeight="1" hidden="1">
      <c r="A179" s="22" t="s">
        <v>69</v>
      </c>
      <c r="B179" s="25" t="s">
        <v>123</v>
      </c>
      <c r="C179" s="10">
        <v>0</v>
      </c>
      <c r="D179" s="10">
        <f t="shared" si="6"/>
        <v>0</v>
      </c>
      <c r="E179" s="10">
        <v>0</v>
      </c>
    </row>
    <row r="180" spans="1:5" ht="68.25" customHeight="1" hidden="1">
      <c r="A180" s="22" t="s">
        <v>70</v>
      </c>
      <c r="B180" s="25" t="s">
        <v>124</v>
      </c>
      <c r="C180" s="10"/>
      <c r="D180" s="10">
        <f t="shared" si="6"/>
        <v>0</v>
      </c>
      <c r="E180" s="10"/>
    </row>
    <row r="181" spans="1:5" ht="68.25" customHeight="1" hidden="1">
      <c r="A181" s="22" t="s">
        <v>81</v>
      </c>
      <c r="B181" s="25" t="s">
        <v>157</v>
      </c>
      <c r="C181" s="10"/>
      <c r="D181" s="10">
        <f t="shared" si="6"/>
        <v>0</v>
      </c>
      <c r="E181" s="10"/>
    </row>
    <row r="182" spans="1:6" ht="68.25" customHeight="1" hidden="1">
      <c r="A182" s="28" t="s">
        <v>205</v>
      </c>
      <c r="B182" s="25" t="s">
        <v>192</v>
      </c>
      <c r="C182" s="10">
        <v>0</v>
      </c>
      <c r="D182" s="10">
        <f aca="true" t="shared" si="7" ref="D182:D187">E182-C182</f>
        <v>0</v>
      </c>
      <c r="E182" s="10">
        <v>0</v>
      </c>
      <c r="F182" s="1">
        <v>365</v>
      </c>
    </row>
    <row r="183" spans="1:6" ht="81" customHeight="1">
      <c r="A183" s="22" t="s">
        <v>274</v>
      </c>
      <c r="B183" s="25" t="s">
        <v>305</v>
      </c>
      <c r="C183" s="10">
        <f>3800+200</f>
        <v>4000</v>
      </c>
      <c r="D183" s="10">
        <f t="shared" si="7"/>
        <v>-2300</v>
      </c>
      <c r="E183" s="10">
        <v>1700</v>
      </c>
      <c r="F183" s="1" t="s">
        <v>346</v>
      </c>
    </row>
    <row r="184" spans="1:6" ht="82.5" customHeight="1">
      <c r="A184" s="28" t="s">
        <v>275</v>
      </c>
      <c r="B184" s="44" t="s">
        <v>306</v>
      </c>
      <c r="C184" s="10">
        <v>4999300</v>
      </c>
      <c r="D184" s="10">
        <f t="shared" si="7"/>
        <v>3963300</v>
      </c>
      <c r="E184" s="10">
        <v>8962600</v>
      </c>
      <c r="F184" s="1" t="s">
        <v>347</v>
      </c>
    </row>
    <row r="185" spans="1:6" ht="102.75" customHeight="1">
      <c r="A185" s="28" t="s">
        <v>358</v>
      </c>
      <c r="B185" s="32" t="s">
        <v>308</v>
      </c>
      <c r="C185" s="10">
        <f>0+1849000</f>
        <v>1849000</v>
      </c>
      <c r="D185" s="10">
        <f t="shared" si="7"/>
        <v>2135200</v>
      </c>
      <c r="E185" s="10">
        <v>3984200</v>
      </c>
      <c r="F185" s="1" t="s">
        <v>348</v>
      </c>
    </row>
    <row r="186" spans="1:5" ht="36" customHeight="1" hidden="1">
      <c r="A186" s="22"/>
      <c r="B186" s="25"/>
      <c r="C186" s="10">
        <v>0</v>
      </c>
      <c r="D186" s="10">
        <f t="shared" si="7"/>
        <v>0</v>
      </c>
      <c r="E186" s="10">
        <v>0</v>
      </c>
    </row>
    <row r="187" spans="1:5" ht="31.5" customHeight="1">
      <c r="A187" s="20" t="s">
        <v>276</v>
      </c>
      <c r="B187" s="21" t="s">
        <v>158</v>
      </c>
      <c r="C187" s="11">
        <f>C188+C192+C193</f>
        <v>51850800</v>
      </c>
      <c r="D187" s="12">
        <f t="shared" si="7"/>
        <v>-26033437</v>
      </c>
      <c r="E187" s="11">
        <f>E188+E192+E193</f>
        <v>25817363</v>
      </c>
    </row>
    <row r="188" spans="1:5" ht="88.5" customHeight="1">
      <c r="A188" s="20" t="s">
        <v>303</v>
      </c>
      <c r="B188" s="45" t="s">
        <v>278</v>
      </c>
      <c r="C188" s="11">
        <f>C189+C190+C191</f>
        <v>10800</v>
      </c>
      <c r="D188" s="10">
        <f aca="true" t="shared" si="8" ref="D188:D196">E188-C188</f>
        <v>13363</v>
      </c>
      <c r="E188" s="11">
        <f>E189+E190+E191</f>
        <v>24163</v>
      </c>
    </row>
    <row r="189" spans="1:5" ht="82.5" customHeight="1">
      <c r="A189" s="22" t="s">
        <v>277</v>
      </c>
      <c r="B189" s="46" t="s">
        <v>278</v>
      </c>
      <c r="C189" s="8">
        <v>900</v>
      </c>
      <c r="D189" s="10">
        <f t="shared" si="8"/>
        <v>5069</v>
      </c>
      <c r="E189" s="8">
        <v>5969</v>
      </c>
    </row>
    <row r="190" spans="1:5" ht="81.75" customHeight="1">
      <c r="A190" s="22" t="s">
        <v>279</v>
      </c>
      <c r="B190" s="46" t="s">
        <v>278</v>
      </c>
      <c r="C190" s="8">
        <v>900</v>
      </c>
      <c r="D190" s="10">
        <f t="shared" si="8"/>
        <v>5685</v>
      </c>
      <c r="E190" s="8">
        <v>6585</v>
      </c>
    </row>
    <row r="191" spans="1:5" ht="81.75" customHeight="1">
      <c r="A191" s="22" t="s">
        <v>297</v>
      </c>
      <c r="B191" s="46" t="s">
        <v>278</v>
      </c>
      <c r="C191" s="8">
        <v>9000</v>
      </c>
      <c r="D191" s="10">
        <f t="shared" si="8"/>
        <v>2609</v>
      </c>
      <c r="E191" s="8">
        <v>11609</v>
      </c>
    </row>
    <row r="192" spans="1:6" ht="96" customHeight="1">
      <c r="A192" s="22" t="s">
        <v>280</v>
      </c>
      <c r="B192" s="47" t="s">
        <v>307</v>
      </c>
      <c r="C192" s="10">
        <v>25780000</v>
      </c>
      <c r="D192" s="10">
        <f t="shared" si="8"/>
        <v>13200</v>
      </c>
      <c r="E192" s="10">
        <v>25793200</v>
      </c>
      <c r="F192" s="1" t="s">
        <v>349</v>
      </c>
    </row>
    <row r="193" spans="1:6" ht="79.5" customHeight="1">
      <c r="A193" s="20" t="s">
        <v>281</v>
      </c>
      <c r="B193" s="48" t="s">
        <v>237</v>
      </c>
      <c r="C193" s="12">
        <f>C194+C195</f>
        <v>26060000</v>
      </c>
      <c r="D193" s="12">
        <f t="shared" si="8"/>
        <v>-26060000</v>
      </c>
      <c r="E193" s="12">
        <f>E194+E195+E196</f>
        <v>0</v>
      </c>
      <c r="F193" s="1" t="s">
        <v>238</v>
      </c>
    </row>
    <row r="194" spans="1:5" ht="70.5" customHeight="1" hidden="1">
      <c r="A194" s="22" t="s">
        <v>282</v>
      </c>
      <c r="B194" s="47" t="s">
        <v>283</v>
      </c>
      <c r="C194" s="10"/>
      <c r="D194" s="10">
        <f t="shared" si="8"/>
        <v>0</v>
      </c>
      <c r="E194" s="10"/>
    </row>
    <row r="195" spans="1:6" ht="72" customHeight="1">
      <c r="A195" s="22" t="s">
        <v>284</v>
      </c>
      <c r="B195" s="47" t="s">
        <v>285</v>
      </c>
      <c r="C195" s="10">
        <v>26060000</v>
      </c>
      <c r="D195" s="10">
        <f t="shared" si="8"/>
        <v>-26060000</v>
      </c>
      <c r="E195" s="10">
        <v>0</v>
      </c>
      <c r="F195" s="1" t="s">
        <v>313</v>
      </c>
    </row>
    <row r="196" spans="1:6" ht="104.25" customHeight="1" hidden="1">
      <c r="A196" s="22" t="s">
        <v>284</v>
      </c>
      <c r="B196" s="47" t="s">
        <v>350</v>
      </c>
      <c r="C196" s="10"/>
      <c r="D196" s="10">
        <f t="shared" si="8"/>
        <v>0</v>
      </c>
      <c r="E196" s="10">
        <v>0</v>
      </c>
      <c r="F196" s="1" t="s">
        <v>351</v>
      </c>
    </row>
    <row r="197" spans="1:5" ht="36" customHeight="1">
      <c r="A197" s="20"/>
      <c r="B197" s="21" t="s">
        <v>126</v>
      </c>
      <c r="C197" s="11">
        <f>C8+C105</f>
        <v>587535093.06</v>
      </c>
      <c r="D197" s="11">
        <f>D8+D105</f>
        <v>390614109.94</v>
      </c>
      <c r="E197" s="11">
        <f>E8+E105</f>
        <v>978149203</v>
      </c>
    </row>
    <row r="198" ht="36" customHeight="1">
      <c r="G198" s="1" t="s">
        <v>352</v>
      </c>
    </row>
  </sheetData>
  <sheetProtection/>
  <mergeCells count="4">
    <mergeCell ref="A5:E5"/>
    <mergeCell ref="C2:E2"/>
    <mergeCell ref="C3:E3"/>
    <mergeCell ref="C4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2022-11-11T04:37:30Z</cp:lastPrinted>
  <dcterms:created xsi:type="dcterms:W3CDTF">1996-10-08T23:32:33Z</dcterms:created>
  <dcterms:modified xsi:type="dcterms:W3CDTF">2022-12-07T07:33:02Z</dcterms:modified>
  <cp:category/>
  <cp:version/>
  <cp:contentType/>
  <cp:contentStatus/>
</cp:coreProperties>
</file>